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\Desktop\экзамены\2022-2023\"/>
    </mc:Choice>
  </mc:AlternateContent>
  <bookViews>
    <workbookView xWindow="0" yWindow="0" windowWidth="28800" windowHeight="12495"/>
  </bookViews>
  <sheets>
    <sheet name="Количество" sheetId="1" r:id="rId1"/>
    <sheet name="Прикрепление" sheetId="2" r:id="rId2"/>
    <sheet name="Работники ППЭ" sheetId="4" r:id="rId3"/>
    <sheet name="Привлеченные спец. ОКТ" sheetId="5" r:id="rId4"/>
    <sheet name="Привлеченные спец. ЛЕН" sheetId="6" r:id="rId5"/>
    <sheet name="Привлеченные спец. ПЕРВ" sheetId="7" r:id="rId6"/>
  </sheets>
  <externalReferences>
    <externalReference r:id="rId7"/>
  </externalReferences>
  <definedNames>
    <definedName name="_xlnm._FilterDatabase" localSheetId="4" hidden="1">'Привлеченные спец. ЛЕН'!$A$6:$J$6</definedName>
    <definedName name="_xlnm.Print_Titles" localSheetId="1">Прикрепление!$2:$3</definedName>
    <definedName name="_xlnm.Print_Area" localSheetId="0">Количество!$A$1:$AC$76</definedName>
    <definedName name="_xlnm.Print_Area" localSheetId="1">Прикрепление!$A$1:$O$157</definedName>
    <definedName name="_xlnm.Print_Area" localSheetId="2">'Работники ППЭ'!$A$1:$G$61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C7" i="1"/>
  <c r="M7" i="1"/>
  <c r="N7" i="1"/>
  <c r="D10" i="1"/>
  <c r="C10" i="1"/>
  <c r="M10" i="1"/>
  <c r="N10" i="1"/>
  <c r="D15" i="1"/>
  <c r="C15" i="1"/>
  <c r="M15" i="1"/>
  <c r="N15" i="1"/>
  <c r="D19" i="1"/>
  <c r="C19" i="1"/>
  <c r="M19" i="1"/>
  <c r="N19" i="1"/>
  <c r="C21" i="1"/>
  <c r="D25" i="1"/>
  <c r="C25" i="1"/>
  <c r="M25" i="1"/>
  <c r="N25" i="1"/>
  <c r="D29" i="1"/>
  <c r="C29" i="1"/>
  <c r="M29" i="1"/>
  <c r="N29" i="1"/>
  <c r="E31" i="1"/>
  <c r="F31" i="1"/>
  <c r="G31" i="1"/>
  <c r="H31" i="1"/>
  <c r="I31" i="1"/>
  <c r="J31" i="1"/>
  <c r="K31" i="1"/>
  <c r="L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D34" i="1"/>
  <c r="C34" i="1"/>
  <c r="M34" i="1"/>
  <c r="N34" i="1"/>
  <c r="V34" i="1"/>
  <c r="W34" i="1"/>
  <c r="X34" i="1"/>
  <c r="Z34" i="1"/>
  <c r="D39" i="1"/>
  <c r="C39" i="1"/>
  <c r="M39" i="1"/>
  <c r="N39" i="1"/>
  <c r="W39" i="1"/>
  <c r="X39" i="1"/>
  <c r="Z39" i="1"/>
  <c r="D43" i="1"/>
  <c r="C43" i="1"/>
  <c r="M43" i="1"/>
  <c r="N43" i="1"/>
  <c r="V43" i="1"/>
  <c r="D48" i="1"/>
  <c r="C48" i="1"/>
  <c r="M48" i="1"/>
  <c r="N48" i="1"/>
  <c r="V48" i="1"/>
  <c r="W48" i="1"/>
  <c r="X48" i="1"/>
  <c r="D51" i="1"/>
  <c r="C51" i="1"/>
  <c r="M51" i="1"/>
  <c r="N51" i="1"/>
  <c r="V51" i="1"/>
  <c r="W51" i="1"/>
  <c r="X51" i="1"/>
  <c r="Z51" i="1"/>
  <c r="D31" i="1"/>
  <c r="N31" i="1"/>
  <c r="M31" i="1"/>
  <c r="K82" i="2"/>
  <c r="F102" i="2"/>
  <c r="F49" i="2"/>
  <c r="F24" i="2"/>
  <c r="X53" i="1"/>
  <c r="M52" i="1"/>
  <c r="N52" i="1"/>
  <c r="W53" i="1"/>
  <c r="V53" i="1"/>
  <c r="W73" i="1"/>
  <c r="W74" i="1"/>
  <c r="X73" i="1"/>
  <c r="X74" i="1"/>
  <c r="Y73" i="1"/>
  <c r="Y74" i="1"/>
  <c r="Z73" i="1"/>
  <c r="Z74" i="1"/>
  <c r="AA73" i="1"/>
  <c r="AA74" i="1"/>
  <c r="AB73" i="1"/>
  <c r="AB74" i="1"/>
  <c r="V73" i="1"/>
  <c r="V74" i="1"/>
  <c r="F50" i="2"/>
  <c r="F51" i="2"/>
  <c r="F43" i="2"/>
  <c r="F44" i="2"/>
  <c r="F65" i="2"/>
  <c r="F32" i="2"/>
  <c r="F46" i="2"/>
  <c r="F31" i="2"/>
  <c r="F37" i="2"/>
  <c r="F116" i="2"/>
  <c r="F113" i="2"/>
  <c r="F36" i="2"/>
  <c r="F35" i="2"/>
  <c r="F29" i="2"/>
  <c r="F28" i="2"/>
  <c r="F25" i="2"/>
  <c r="F17" i="2"/>
  <c r="F84" i="2"/>
  <c r="F87" i="2"/>
  <c r="E53" i="1"/>
  <c r="F53" i="1"/>
  <c r="G53" i="1"/>
  <c r="H53" i="1"/>
  <c r="I53" i="1"/>
  <c r="J53" i="1"/>
  <c r="K53" i="1"/>
  <c r="L53" i="1"/>
  <c r="O53" i="1"/>
  <c r="Q53" i="1"/>
  <c r="R53" i="1"/>
  <c r="S53" i="1"/>
  <c r="U53" i="1"/>
  <c r="M53" i="1"/>
  <c r="N53" i="1"/>
  <c r="D53" i="1"/>
  <c r="F123" i="2"/>
  <c r="F21" i="2"/>
  <c r="F45" i="2"/>
  <c r="F112" i="2"/>
  <c r="F22" i="2"/>
  <c r="F11" i="2"/>
  <c r="F10" i="2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D76" i="1"/>
  <c r="E74" i="1"/>
  <c r="E75" i="1"/>
  <c r="F131" i="2"/>
  <c r="F130" i="2"/>
  <c r="F126" i="2"/>
  <c r="F125" i="2"/>
  <c r="F124" i="2"/>
  <c r="F122" i="2"/>
  <c r="F121" i="2"/>
  <c r="F120" i="2"/>
  <c r="F119" i="2"/>
  <c r="F118" i="2"/>
  <c r="F117" i="2"/>
  <c r="F115" i="2"/>
  <c r="F111" i="2"/>
  <c r="F110" i="2"/>
  <c r="F109" i="2"/>
  <c r="F108" i="2"/>
  <c r="F107" i="2"/>
  <c r="F106" i="2"/>
  <c r="F105" i="2"/>
  <c r="F104" i="2"/>
  <c r="F103" i="2"/>
  <c r="F96" i="2"/>
  <c r="F58" i="2"/>
  <c r="F57" i="2"/>
  <c r="F56" i="2"/>
  <c r="F55" i="2"/>
  <c r="F53" i="2"/>
  <c r="F48" i="2"/>
  <c r="F47" i="2"/>
  <c r="F42" i="2"/>
  <c r="F41" i="2"/>
  <c r="F40" i="2"/>
  <c r="F39" i="2"/>
  <c r="F38" i="2"/>
  <c r="F34" i="2"/>
  <c r="F33" i="2"/>
  <c r="F30" i="2"/>
  <c r="F27" i="2"/>
  <c r="F26" i="2"/>
  <c r="F20" i="2"/>
  <c r="F13" i="2"/>
  <c r="F12" i="2"/>
  <c r="F9" i="2"/>
  <c r="F8" i="2"/>
  <c r="F7" i="2"/>
  <c r="G131" i="2"/>
  <c r="G130" i="2"/>
  <c r="G126" i="2"/>
  <c r="G125" i="2"/>
  <c r="G124" i="2"/>
  <c r="G123" i="2"/>
  <c r="G122" i="2"/>
  <c r="G121" i="2"/>
  <c r="G120" i="2"/>
  <c r="G119" i="2"/>
  <c r="G118" i="2"/>
  <c r="G117" i="2"/>
  <c r="G112" i="2"/>
  <c r="G111" i="2"/>
  <c r="G110" i="2"/>
  <c r="G109" i="2"/>
  <c r="G108" i="2"/>
  <c r="G107" i="2"/>
  <c r="G106" i="2"/>
  <c r="G105" i="2"/>
  <c r="G104" i="2"/>
  <c r="G103" i="2"/>
  <c r="G102" i="2"/>
  <c r="G96" i="2"/>
  <c r="M82" i="2"/>
  <c r="F77" i="2"/>
  <c r="G77" i="2"/>
  <c r="L63" i="2"/>
  <c r="M63" i="2"/>
  <c r="G58" i="2"/>
  <c r="G57" i="2"/>
  <c r="G56" i="2"/>
  <c r="G55" i="2"/>
  <c r="G53" i="2"/>
  <c r="G51" i="2"/>
  <c r="G50" i="2"/>
  <c r="G49" i="2"/>
  <c r="G48" i="2"/>
  <c r="G47" i="2"/>
  <c r="G46" i="2"/>
  <c r="G45" i="2"/>
  <c r="G44" i="2"/>
  <c r="G43" i="2"/>
  <c r="G42" i="2"/>
  <c r="G41" i="2"/>
  <c r="G40" i="2"/>
  <c r="G34" i="2"/>
  <c r="G33" i="2"/>
  <c r="G32" i="2"/>
  <c r="G31" i="2"/>
  <c r="G30" i="2"/>
  <c r="G29" i="2"/>
  <c r="G28" i="2"/>
  <c r="G27" i="2"/>
  <c r="G26" i="2"/>
  <c r="G25" i="2"/>
  <c r="G24" i="2"/>
  <c r="G22" i="2"/>
  <c r="G21" i="2"/>
  <c r="G20" i="2"/>
  <c r="G17" i="2"/>
  <c r="G13" i="2"/>
  <c r="G12" i="2"/>
  <c r="G11" i="2"/>
  <c r="G10" i="2"/>
  <c r="G9" i="2"/>
  <c r="G8" i="2"/>
  <c r="G7" i="2"/>
  <c r="N72" i="1"/>
  <c r="M72" i="1"/>
  <c r="F62" i="2"/>
  <c r="G62" i="2"/>
  <c r="D72" i="1"/>
  <c r="N68" i="1"/>
  <c r="M68" i="1"/>
  <c r="F60" i="2"/>
  <c r="G60" i="2"/>
  <c r="D68" i="1"/>
  <c r="N62" i="1"/>
  <c r="M62" i="1"/>
  <c r="F61" i="2"/>
  <c r="G61" i="2"/>
  <c r="D62" i="1"/>
  <c r="N58" i="1"/>
  <c r="M58" i="1"/>
  <c r="D58" i="1"/>
  <c r="F59" i="2"/>
  <c r="G59" i="2"/>
  <c r="M74" i="1"/>
  <c r="F81" i="2"/>
  <c r="G81" i="2"/>
  <c r="C72" i="1"/>
  <c r="F79" i="2"/>
  <c r="G79" i="2"/>
  <c r="C68" i="1"/>
  <c r="F80" i="2"/>
  <c r="G80" i="2"/>
  <c r="C62" i="1"/>
  <c r="F78" i="2"/>
  <c r="G78" i="2"/>
  <c r="C58" i="1"/>
  <c r="D74" i="1"/>
  <c r="F71" i="2"/>
  <c r="G71" i="2"/>
  <c r="F90" i="2"/>
  <c r="G90" i="2"/>
  <c r="F72" i="2"/>
  <c r="G72" i="2"/>
  <c r="F91" i="2"/>
  <c r="G91" i="2"/>
  <c r="F73" i="2"/>
  <c r="G73" i="2"/>
  <c r="F92" i="2"/>
  <c r="G92" i="2"/>
  <c r="F75" i="2"/>
  <c r="G75" i="2"/>
  <c r="F94" i="2"/>
  <c r="G94" i="2"/>
  <c r="F74" i="2"/>
  <c r="G74" i="2"/>
  <c r="F93" i="2"/>
  <c r="G93" i="2"/>
  <c r="F4" i="2"/>
  <c r="G4" i="2"/>
  <c r="F97" i="2"/>
  <c r="G97" i="2"/>
  <c r="F64" i="2"/>
  <c r="G64" i="2"/>
  <c r="G65" i="2"/>
  <c r="G84" i="2"/>
  <c r="F66" i="2"/>
  <c r="G66" i="2"/>
  <c r="F85" i="2"/>
  <c r="G85" i="2"/>
  <c r="F67" i="2"/>
  <c r="G67" i="2"/>
  <c r="F86" i="2"/>
  <c r="G86" i="2"/>
  <c r="F68" i="2"/>
  <c r="G68" i="2"/>
  <c r="G87" i="2"/>
  <c r="F5" i="2"/>
  <c r="G5" i="2"/>
  <c r="F15" i="2"/>
  <c r="G15" i="2"/>
  <c r="F52" i="2"/>
  <c r="G52" i="2"/>
  <c r="F128" i="2"/>
  <c r="G128" i="2"/>
  <c r="F137" i="2"/>
  <c r="G137" i="2"/>
  <c r="F89" i="2"/>
  <c r="G89" i="2"/>
  <c r="F98" i="2"/>
  <c r="G98" i="2"/>
  <c r="F135" i="2"/>
  <c r="G135" i="2"/>
  <c r="F14" i="2"/>
  <c r="G14" i="2"/>
  <c r="F70" i="2"/>
  <c r="G70" i="2"/>
  <c r="F95" i="2"/>
  <c r="G95" i="2"/>
  <c r="F76" i="2"/>
  <c r="G76" i="2"/>
  <c r="F83" i="2"/>
  <c r="G83" i="2"/>
  <c r="F88" i="2"/>
  <c r="K63" i="2"/>
  <c r="Y75" i="1"/>
  <c r="Z75" i="1"/>
  <c r="AA75" i="1"/>
  <c r="AB75" i="1"/>
  <c r="F6" i="2"/>
  <c r="G6" i="2"/>
  <c r="F74" i="1"/>
  <c r="F75" i="1"/>
  <c r="G74" i="1"/>
  <c r="F16" i="2"/>
  <c r="G16" i="2"/>
  <c r="H74" i="1"/>
  <c r="F23" i="2"/>
  <c r="G23" i="2"/>
  <c r="I74" i="1"/>
  <c r="I75" i="1"/>
  <c r="J74" i="1"/>
  <c r="J75" i="1"/>
  <c r="K74" i="1"/>
  <c r="K75" i="1"/>
  <c r="L74" i="1"/>
  <c r="F54" i="2"/>
  <c r="G54" i="2"/>
  <c r="O74" i="1"/>
  <c r="F99" i="2"/>
  <c r="G99" i="2"/>
  <c r="P74" i="1"/>
  <c r="P75" i="1"/>
  <c r="Q74" i="1"/>
  <c r="Q75" i="1"/>
  <c r="R74" i="1"/>
  <c r="R75" i="1"/>
  <c r="S74" i="1"/>
  <c r="S75" i="1"/>
  <c r="T74" i="1"/>
  <c r="U74" i="1"/>
  <c r="U75" i="1"/>
  <c r="D75" i="1"/>
  <c r="G75" i="1"/>
  <c r="T75" i="1"/>
  <c r="F134" i="2"/>
  <c r="W75" i="1"/>
  <c r="O75" i="1"/>
  <c r="H75" i="1"/>
  <c r="X75" i="1"/>
  <c r="L75" i="1"/>
  <c r="F63" i="2"/>
  <c r="F82" i="2"/>
  <c r="G82" i="2"/>
  <c r="H63" i="2"/>
  <c r="N74" i="1"/>
  <c r="N75" i="1"/>
  <c r="M75" i="1"/>
  <c r="V75" i="1"/>
</calcChain>
</file>

<file path=xl/sharedStrings.xml><?xml version="1.0" encoding="utf-8"?>
<sst xmlns="http://schemas.openxmlformats.org/spreadsheetml/2006/main" count="1466" uniqueCount="583">
  <si>
    <t>Код ОУ</t>
  </si>
  <si>
    <t>ОУ</t>
  </si>
  <si>
    <t>Кол-во 
уч-ся</t>
  </si>
  <si>
    <t>ОГЭ
сп/р</t>
  </si>
  <si>
    <t>История</t>
  </si>
  <si>
    <t>Биология</t>
  </si>
  <si>
    <t>Физика</t>
  </si>
  <si>
    <t>Химия</t>
  </si>
  <si>
    <t>сош 13</t>
  </si>
  <si>
    <t>сош 31</t>
  </si>
  <si>
    <t>гимн.7</t>
  </si>
  <si>
    <t>оош 16</t>
  </si>
  <si>
    <t>гимн.10</t>
  </si>
  <si>
    <t>сош 20</t>
  </si>
  <si>
    <t>сош 21</t>
  </si>
  <si>
    <t>сош 22</t>
  </si>
  <si>
    <t>сош 33</t>
  </si>
  <si>
    <t>оош 37</t>
  </si>
  <si>
    <t>сош 50</t>
  </si>
  <si>
    <t>сош 27</t>
  </si>
  <si>
    <t>ММЛ</t>
  </si>
  <si>
    <t>сош 42</t>
  </si>
  <si>
    <t>гимн. 2</t>
  </si>
  <si>
    <t>гимн. 8</t>
  </si>
  <si>
    <t>сош 49</t>
  </si>
  <si>
    <t>сош 23</t>
  </si>
  <si>
    <t>сош 28</t>
  </si>
  <si>
    <t>сош 43</t>
  </si>
  <si>
    <t>МПЛ</t>
  </si>
  <si>
    <t>сош 36</t>
  </si>
  <si>
    <t>гимн. 5</t>
  </si>
  <si>
    <t>гимн. 1</t>
  </si>
  <si>
    <t>сош 53</t>
  </si>
  <si>
    <t>сош 56</t>
  </si>
  <si>
    <t>оош 58</t>
  </si>
  <si>
    <t>л. 2</t>
  </si>
  <si>
    <t>сош 34</t>
  </si>
  <si>
    <t>ГВЭ Окт.</t>
  </si>
  <si>
    <t>МАЛ</t>
  </si>
  <si>
    <t>гимн. 9</t>
  </si>
  <si>
    <t>сош 44</t>
  </si>
  <si>
    <t>сош 57</t>
  </si>
  <si>
    <t>гимн. 3</t>
  </si>
  <si>
    <t>сош 3</t>
  </si>
  <si>
    <t>оош 4</t>
  </si>
  <si>
    <t>оош 26</t>
  </si>
  <si>
    <t>сош 38</t>
  </si>
  <si>
    <t>сош 18</t>
  </si>
  <si>
    <t>сош 41</t>
  </si>
  <si>
    <t>сош 45</t>
  </si>
  <si>
    <t>ЧШ</t>
  </si>
  <si>
    <t>сош 5</t>
  </si>
  <si>
    <t>сош 11</t>
  </si>
  <si>
    <t>ППЭ</t>
  </si>
  <si>
    <t>Схема распределения выпускников по ППЭ</t>
  </si>
  <si>
    <t>Дата</t>
  </si>
  <si>
    <t>Предмет</t>
  </si>
  <si>
    <t>Прикрепленные ОУ</t>
  </si>
  <si>
    <t>Кол-во выпускников</t>
  </si>
  <si>
    <t>Кол-во аудиторий</t>
  </si>
  <si>
    <t>чел</t>
  </si>
  <si>
    <t>ауд</t>
  </si>
  <si>
    <t>ОУ-ППЭ</t>
  </si>
  <si>
    <t>Место работы</t>
  </si>
  <si>
    <t>Должность</t>
  </si>
  <si>
    <t>Рабочий тел.</t>
  </si>
  <si>
    <t>Должность в ППЭ</t>
  </si>
  <si>
    <t>СОШ № 20</t>
  </si>
  <si>
    <t>Дорошенко Янина Николаевна</t>
  </si>
  <si>
    <t>зам. директора по УВР</t>
  </si>
  <si>
    <t>52-48-20</t>
  </si>
  <si>
    <t>Кузнецова Виктория Владимировна</t>
  </si>
  <si>
    <t>СОШ № 21</t>
  </si>
  <si>
    <t>зам. директора по ВР</t>
  </si>
  <si>
    <t>СОШ № 27</t>
  </si>
  <si>
    <t>53-65-50</t>
  </si>
  <si>
    <t>Павлова Татьяна Юрьевна</t>
  </si>
  <si>
    <t>СОШ № 31</t>
  </si>
  <si>
    <t>52-81-59</t>
  </si>
  <si>
    <t>филиал
СОШ № 27</t>
  </si>
  <si>
    <t>Лисичкина Вера Васильевна</t>
  </si>
  <si>
    <t>филиал СОШ № 27</t>
  </si>
  <si>
    <t>директор филиала</t>
  </si>
  <si>
    <t>53-45-70</t>
  </si>
  <si>
    <t>Усольцева Татьяна Михайловна</t>
  </si>
  <si>
    <t>учитель</t>
  </si>
  <si>
    <t>СОШ № 34</t>
  </si>
  <si>
    <t>42-08-53</t>
  </si>
  <si>
    <t>СОШ № 49</t>
  </si>
  <si>
    <t>26-43-47</t>
  </si>
  <si>
    <t>Макарова Наталия Анатольевна</t>
  </si>
  <si>
    <t>45-26-09</t>
  </si>
  <si>
    <t>ООШ № 58</t>
  </si>
  <si>
    <t>27-57-31</t>
  </si>
  <si>
    <t>СОШ № 18</t>
  </si>
  <si>
    <t>СОШ № 11</t>
  </si>
  <si>
    <t>Литвинова Анна Витальевна</t>
  </si>
  <si>
    <t>Горячев Владимир Владимирович</t>
  </si>
  <si>
    <t>Пославский Вячеслав Пантилимонович</t>
  </si>
  <si>
    <t>СОШ № 45</t>
  </si>
  <si>
    <t>ауд.</t>
  </si>
  <si>
    <t>Количество выпускников</t>
  </si>
  <si>
    <t>ВСЕГО</t>
  </si>
  <si>
    <t>А</t>
  </si>
  <si>
    <t>К</t>
  </si>
  <si>
    <t>ГВЭ на дому</t>
  </si>
  <si>
    <t>ППЭ № 801
ф.СОШ № 27</t>
  </si>
  <si>
    <t>СОШ № 13</t>
  </si>
  <si>
    <t>53-82-98</t>
  </si>
  <si>
    <t>ООШ № 37</t>
  </si>
  <si>
    <t>25-56-10</t>
  </si>
  <si>
    <t>гимн. 6</t>
  </si>
  <si>
    <t>АОП</t>
  </si>
  <si>
    <t>на ППЭ</t>
  </si>
  <si>
    <t>всего ГВЭ</t>
  </si>
  <si>
    <t>41-22-90</t>
  </si>
  <si>
    <t>филиал</t>
  </si>
  <si>
    <t>Шаповалова Екатерина Валерьевна</t>
  </si>
  <si>
    <t>учитель физики</t>
  </si>
  <si>
    <t>57-29-26</t>
  </si>
  <si>
    <t>Гимназия 5</t>
  </si>
  <si>
    <t>Гимназия 8</t>
  </si>
  <si>
    <t>учитель математики</t>
  </si>
  <si>
    <t>учитель физической культуры</t>
  </si>
  <si>
    <t>учитель технологии</t>
  </si>
  <si>
    <t>57-30-26</t>
  </si>
  <si>
    <t>гимн. № 6</t>
  </si>
  <si>
    <t>Гимн. № 6</t>
  </si>
  <si>
    <t>Часова Елена Валерьевна</t>
  </si>
  <si>
    <t>Гутян Татьяна Юрьевна</t>
  </si>
  <si>
    <t>43-62-21</t>
  </si>
  <si>
    <t>География</t>
  </si>
  <si>
    <t>Русский язык</t>
  </si>
  <si>
    <t>Математика</t>
  </si>
  <si>
    <t>Резервные дни</t>
  </si>
  <si>
    <t>член ГЭК</t>
  </si>
  <si>
    <t>руководитель ППЭ</t>
  </si>
  <si>
    <t>ФИО руководителя ППЭ/члена ГЭК</t>
  </si>
  <si>
    <t>Лобанова Наталия Николаевна</t>
  </si>
  <si>
    <t>учитель безопасности жизнедеятельности</t>
  </si>
  <si>
    <t>Вовк Олеся Сергеевна</t>
  </si>
  <si>
    <t>Чернышева Дарья Дмитриевна</t>
  </si>
  <si>
    <t>+ОГЭ сп/р</t>
  </si>
  <si>
    <t>+ГВЭ-К</t>
  </si>
  <si>
    <t>+ГВЭ-А</t>
  </si>
  <si>
    <t>Кол-во аудиторий всего</t>
  </si>
  <si>
    <t>ГВЭ Перв.</t>
  </si>
  <si>
    <t>ГВЭ сп/р</t>
  </si>
  <si>
    <t>Симанова Юлия Юрьевна</t>
  </si>
  <si>
    <t>Гасанова Оксана Ивановна</t>
  </si>
  <si>
    <t>Михайлова-Попова Татьяна Валерьевна</t>
  </si>
  <si>
    <t>ООШ № 26</t>
  </si>
  <si>
    <t>Герлиц Ирина Станиславовна</t>
  </si>
  <si>
    <t>43-39-60</t>
  </si>
  <si>
    <t>Лешукова Виктория Владимировна</t>
  </si>
  <si>
    <t>учитель английского языка</t>
  </si>
  <si>
    <t>Мишина Юлия Константиновна</t>
  </si>
  <si>
    <t>3 ч</t>
  </si>
  <si>
    <t>НВМУ</t>
  </si>
  <si>
    <t>Кадетская</t>
  </si>
  <si>
    <t>учитель начальных классов</t>
  </si>
  <si>
    <t>Шматкова Лариса Викторовна</t>
  </si>
  <si>
    <t>25-13-57</t>
  </si>
  <si>
    <t>Карякина Вера Васильевна</t>
  </si>
  <si>
    <t>25-13-58</t>
  </si>
  <si>
    <t>Стукалов Игорь Сергеевич</t>
  </si>
  <si>
    <t>Ипатова Елена Николаевна</t>
  </si>
  <si>
    <t>Марцюк Арсений Игоревич</t>
  </si>
  <si>
    <t>Тосенко Кирилл Сергеевич</t>
  </si>
  <si>
    <t>Ковязина Ольга Аркадьевна</t>
  </si>
  <si>
    <t>в т.ч. НВМУ и ЧШ</t>
  </si>
  <si>
    <t>Галета Екатерина Владимировна</t>
  </si>
  <si>
    <t>учитель информатики</t>
  </si>
  <si>
    <t>технический специалист</t>
  </si>
  <si>
    <t>учитель информатики, математики</t>
  </si>
  <si>
    <t>Старикова Наталья Андреевна</t>
  </si>
  <si>
    <t>Петров Вячеслав Александрович</t>
  </si>
  <si>
    <t>учитель информатики, физики</t>
  </si>
  <si>
    <t>техник</t>
  </si>
  <si>
    <t>Мороз-Доганская Юлия Владимирова</t>
  </si>
  <si>
    <t>учитель-логопед</t>
  </si>
  <si>
    <t>педагог доп. образования</t>
  </si>
  <si>
    <t>Русинов Михаил Анатольевич</t>
  </si>
  <si>
    <t>Сергеева Елена Александровна</t>
  </si>
  <si>
    <t>Шилова Екатерина Николаевна</t>
  </si>
  <si>
    <t>С</t>
  </si>
  <si>
    <t>Коровина Наталья Сергеевна</t>
  </si>
  <si>
    <t>Иностранный язык</t>
  </si>
  <si>
    <t>ОУ Октябрьского округа</t>
  </si>
  <si>
    <t>Информатика</t>
  </si>
  <si>
    <t xml:space="preserve">Обществознание </t>
  </si>
  <si>
    <t xml:space="preserve">Литература </t>
  </si>
  <si>
    <t>ОУ  Первомайского окр.</t>
  </si>
  <si>
    <t>ОУ Ленинского кор., ЧШ</t>
  </si>
  <si>
    <t>Все предметы</t>
  </si>
  <si>
    <t>Дьячкова Наталья Витальевна</t>
  </si>
  <si>
    <t>Карбалевич Инна Владимировна</t>
  </si>
  <si>
    <t>КШМ</t>
  </si>
  <si>
    <t>24 мая</t>
  </si>
  <si>
    <t>Куликова Александра Геннадьевна</t>
  </si>
  <si>
    <t>Воробьева Мария Петровна</t>
  </si>
  <si>
    <t>учитель математики, информатика</t>
  </si>
  <si>
    <t>Шелегова Ольга Петровна</t>
  </si>
  <si>
    <t>ГИА-9-2023</t>
  </si>
  <si>
    <t>30 мая</t>
  </si>
  <si>
    <t>Общ-во</t>
  </si>
  <si>
    <t>ИКТ</t>
  </si>
  <si>
    <t>2-3 июня</t>
  </si>
  <si>
    <t>Ин.яз</t>
  </si>
  <si>
    <t>6 июня</t>
  </si>
  <si>
    <t>Русск. яз</t>
  </si>
  <si>
    <t>9 июня</t>
  </si>
  <si>
    <t>14 июня</t>
  </si>
  <si>
    <t>Лит-ра</t>
  </si>
  <si>
    <t>17 июня</t>
  </si>
  <si>
    <t>3 ч 55 м</t>
  </si>
  <si>
    <t>2 ч 30 м</t>
  </si>
  <si>
    <t>2 ч+15 м</t>
  </si>
  <si>
    <t>24 мая (ср)</t>
  </si>
  <si>
    <t>30 мая (вт)</t>
  </si>
  <si>
    <t>2 июня (пт)
3 июня (сб)</t>
  </si>
  <si>
    <t>6 июня (вт)</t>
  </si>
  <si>
    <t>9 июня (пт)</t>
  </si>
  <si>
    <t>14 июня (ср)</t>
  </si>
  <si>
    <t>17 июня (сб)</t>
  </si>
  <si>
    <t>26 июня (пн)</t>
  </si>
  <si>
    <t>27 июня (вт)</t>
  </si>
  <si>
    <t>28 июня (ср)</t>
  </si>
  <si>
    <t>29 июня (чт)</t>
  </si>
  <si>
    <t>30 июня (пт)</t>
  </si>
  <si>
    <t>1 июля (сб)</t>
  </si>
  <si>
    <t>Работники ППЭ ГИА-9-2023</t>
  </si>
  <si>
    <t>Ралдугина Яна Михайловна</t>
  </si>
  <si>
    <t>учитель музыки</t>
  </si>
  <si>
    <t>Загоскина Наталья Сергеевна</t>
  </si>
  <si>
    <t>Чайникова Виктория Геннадьевна</t>
  </si>
  <si>
    <t xml:space="preserve">учитель истории и обществознания </t>
  </si>
  <si>
    <t>Пахтусова Елена Николаевна</t>
  </si>
  <si>
    <t>Секушина Лариса Сергеевна</t>
  </si>
  <si>
    <t>Сараев Андрей Васильевич</t>
  </si>
  <si>
    <t>Зайцева Наталия Сергеевна</t>
  </si>
  <si>
    <r>
      <t>ППЭ № 891 СОШ № 31</t>
    </r>
    <r>
      <rPr>
        <sz val="9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>(16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i/>
        <sz val="9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 xml:space="preserve">сош </t>
    </r>
    <r>
      <rPr>
        <b/>
        <i/>
        <sz val="9"/>
        <rFont val="Arial"/>
        <family val="2"/>
        <charset val="204"/>
      </rPr>
      <t>31</t>
    </r>
  </si>
  <si>
    <r>
      <t>ППЭ № 956 гимн. № 6</t>
    </r>
    <r>
      <rPr>
        <sz val="9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>(13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b/>
        <i/>
        <sz val="9"/>
        <rFont val="Arial"/>
        <family val="2"/>
        <charset val="204"/>
      </rPr>
      <t xml:space="preserve">  
г. 6, пг 24, сош 50</t>
    </r>
  </si>
  <si>
    <r>
      <rPr>
        <b/>
        <sz val="9"/>
        <rFont val="Arial"/>
        <family val="2"/>
        <charset val="204"/>
      </rPr>
      <t>ППЭ № 907 СОШ № 13</t>
    </r>
    <r>
      <rPr>
        <b/>
        <sz val="10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>(14 ауд.)</t>
    </r>
    <r>
      <rPr>
        <b/>
        <sz val="10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 xml:space="preserve">Организаторы из ОУ:
</t>
    </r>
    <r>
      <rPr>
        <b/>
        <sz val="9"/>
        <rFont val="Arial"/>
        <family val="2"/>
        <charset val="204"/>
      </rPr>
      <t>сош 13, НВМУ</t>
    </r>
  </si>
  <si>
    <r>
      <rPr>
        <b/>
        <sz val="9"/>
        <rFont val="Arial"/>
        <family val="2"/>
        <charset val="204"/>
      </rPr>
      <t>ППЭ № 889 СОШ № 20</t>
    </r>
    <r>
      <rPr>
        <sz val="10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>(12 ауд.)</t>
    </r>
    <r>
      <rPr>
        <sz val="10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sz val="10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>сош</t>
    </r>
    <r>
      <rPr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20, 21</t>
    </r>
  </si>
  <si>
    <r>
      <t>ППЭ № 890 СОШ № 27</t>
    </r>
    <r>
      <rPr>
        <sz val="9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>(14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sz val="9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 xml:space="preserve">сош </t>
    </r>
    <r>
      <rPr>
        <b/>
        <i/>
        <sz val="9"/>
        <rFont val="Arial"/>
        <family val="2"/>
        <charset val="204"/>
      </rPr>
      <t>27, 42, ММЛ</t>
    </r>
  </si>
  <si>
    <r>
      <t xml:space="preserve">ППЭ № 870 ООШ № 37
(10 ауд.)
</t>
    </r>
    <r>
      <rPr>
        <i/>
        <u/>
        <sz val="9"/>
        <rFont val="Arial"/>
        <family val="2"/>
        <charset val="204"/>
      </rPr>
      <t>Организаторы из ОУ:</t>
    </r>
    <r>
      <rPr>
        <b/>
        <sz val="9"/>
        <rFont val="Arial"/>
        <family val="2"/>
        <charset val="204"/>
      </rPr>
      <t xml:space="preserve">
сош 37, г. 10</t>
    </r>
  </si>
  <si>
    <r>
      <t>ППЭ № 868 КШМ</t>
    </r>
    <r>
      <rPr>
        <sz val="9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>(13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sz val="9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>Кадетская, г. 7</t>
    </r>
  </si>
  <si>
    <r>
      <t>ППЭ № 903 гимн. № 5
(12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sz val="9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 xml:space="preserve">г. 5, сош </t>
    </r>
    <r>
      <rPr>
        <b/>
        <i/>
        <sz val="9"/>
        <rFont val="Arial"/>
        <family val="2"/>
        <charset val="204"/>
      </rPr>
      <t>23, 28</t>
    </r>
  </si>
  <si>
    <r>
      <t>ППЭ № 913 СОШ № 49
(15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sz val="9"/>
        <rFont val="Arial"/>
        <family val="2"/>
        <charset val="204"/>
      </rPr>
      <t xml:space="preserve">
</t>
    </r>
    <r>
      <rPr>
        <b/>
        <i/>
        <sz val="9"/>
        <rFont val="Arial"/>
        <family val="2"/>
        <charset val="204"/>
      </rPr>
      <t xml:space="preserve"> сош 49, 36, л. 2</t>
    </r>
  </si>
  <si>
    <r>
      <t>ППЭ № 893 МПЛ
(14 ауд.)</t>
    </r>
    <r>
      <rPr>
        <sz val="9"/>
        <rFont val="Arial"/>
        <family val="2"/>
        <charset val="204"/>
      </rPr>
      <t xml:space="preserve">
</t>
    </r>
    <r>
      <rPr>
        <u/>
        <sz val="9"/>
        <rFont val="Arial"/>
        <family val="2"/>
        <charset val="204"/>
      </rPr>
      <t>Организаторы из ОУ</t>
    </r>
    <r>
      <rPr>
        <sz val="9"/>
        <rFont val="Arial"/>
        <family val="2"/>
        <charset val="204"/>
      </rPr>
      <t xml:space="preserve">:
</t>
    </r>
    <r>
      <rPr>
        <b/>
        <sz val="9"/>
        <rFont val="Arial"/>
        <family val="2"/>
        <charset val="204"/>
      </rPr>
      <t xml:space="preserve">МПЛ, </t>
    </r>
    <r>
      <rPr>
        <b/>
        <i/>
        <sz val="9"/>
        <rFont val="Arial"/>
        <family val="2"/>
        <charset val="204"/>
      </rPr>
      <t>г. 2, 56</t>
    </r>
  </si>
  <si>
    <t>Большакова Наталья Сергеевна</t>
  </si>
  <si>
    <t>учитель математики, информатики</t>
  </si>
  <si>
    <t>Курамшина Ирина Ряхимжановна</t>
  </si>
  <si>
    <t>учитель нач. классов</t>
  </si>
  <si>
    <t>Коваленко Инна Владимировна</t>
  </si>
  <si>
    <t>Веденеева Ольга Валерьевна</t>
  </si>
  <si>
    <t>зам. Директора по УВР</t>
  </si>
  <si>
    <t>Сумина Дарья Александровна</t>
  </si>
  <si>
    <t>Сыскова Яна Андреевна</t>
  </si>
  <si>
    <t>учитель математики и информатики</t>
  </si>
  <si>
    <t>педагог-психолог</t>
  </si>
  <si>
    <t>Соколова Галина Владимировна</t>
  </si>
  <si>
    <t>учитель биологии</t>
  </si>
  <si>
    <t>социальный педагог</t>
  </si>
  <si>
    <t>Горелов Вячеслав Александрович</t>
  </si>
  <si>
    <t>Коршунова Ирина Ивановна</t>
  </si>
  <si>
    <r>
      <t xml:space="preserve">ППЭ № 887 МАЛ
(12 ауд.)
</t>
    </r>
    <r>
      <rPr>
        <i/>
        <u/>
        <sz val="9"/>
        <rFont val="Arial"/>
        <family val="2"/>
        <charset val="204"/>
      </rPr>
      <t>Организаторы из ОУ:</t>
    </r>
    <r>
      <rPr>
        <b/>
        <sz val="9"/>
        <rFont val="Arial"/>
        <family val="2"/>
        <charset val="204"/>
      </rPr>
      <t xml:space="preserve">
</t>
    </r>
    <r>
      <rPr>
        <b/>
        <i/>
        <sz val="9"/>
        <rFont val="Arial"/>
        <family val="2"/>
        <charset val="204"/>
      </rPr>
      <t>сош 38,  44, МАЛ</t>
    </r>
  </si>
  <si>
    <r>
      <t>ППЭ № 888 СОШ № 45
(13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i/>
        <sz val="9"/>
        <rFont val="Arial"/>
        <family val="2"/>
        <charset val="204"/>
      </rPr>
      <t xml:space="preserve">
</t>
    </r>
    <r>
      <rPr>
        <b/>
        <i/>
        <sz val="9"/>
        <rFont val="Arial"/>
        <family val="2"/>
        <charset val="204"/>
      </rPr>
      <t>сош 45, г.9</t>
    </r>
  </si>
  <si>
    <r>
      <t xml:space="preserve">ППЭ № 802 ООШ № 58
(10 ауд.)
   </t>
    </r>
    <r>
      <rPr>
        <u/>
        <sz val="9"/>
        <rFont val="Arial"/>
        <family val="2"/>
        <charset val="204"/>
      </rPr>
      <t xml:space="preserve">Организаторы из </t>
    </r>
    <r>
      <rPr>
        <b/>
        <sz val="9"/>
        <rFont val="Arial"/>
        <family val="2"/>
        <charset val="204"/>
      </rPr>
      <t>оош 58</t>
    </r>
  </si>
  <si>
    <r>
      <t>ППЭ № 905 гимн. № 8
(14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sz val="9"/>
        <rFont val="Arial"/>
        <family val="2"/>
        <charset val="204"/>
      </rPr>
      <t xml:space="preserve">
</t>
    </r>
    <r>
      <rPr>
        <b/>
        <sz val="9"/>
        <rFont val="Arial"/>
        <family val="2"/>
        <charset val="204"/>
      </rPr>
      <t>г. 8, г. 1</t>
    </r>
  </si>
  <si>
    <r>
      <t>ППЭ № 959 СОШ № 11
(19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sz val="9"/>
        <rFont val="Arial"/>
        <family val="2"/>
        <charset val="204"/>
      </rPr>
      <t xml:space="preserve">
</t>
    </r>
    <r>
      <rPr>
        <b/>
        <i/>
        <sz val="9"/>
        <rFont val="Arial"/>
        <family val="2"/>
        <charset val="204"/>
      </rPr>
      <t>сош 11, 41, 57</t>
    </r>
  </si>
  <si>
    <t>все ОУ Первомайского округа</t>
  </si>
  <si>
    <t>НВМУ, г 6, КШМ</t>
  </si>
  <si>
    <t>г 7, г 10, ММЛ, оош 16, 37, сош 13, 20, 21, 22, 27, 31, 33, 42, 50</t>
  </si>
  <si>
    <t>г 10 - Скрипник</t>
  </si>
  <si>
    <t>сош 33 - Цыгановский</t>
  </si>
  <si>
    <t>сош 33 - Бенищук</t>
  </si>
  <si>
    <t>г 6, сош 20, 22, 31, 33</t>
  </si>
  <si>
    <t>г 6, г 7, КШМ, оош 16, сош 20, 22, 27, 33</t>
  </si>
  <si>
    <t>г 10, ММЛ, оош 37, сош 13, 21, 31, 42, 50, НВМУ</t>
  </si>
  <si>
    <t>КШМ, сош 27</t>
  </si>
  <si>
    <t>г 7, оош 16</t>
  </si>
  <si>
    <t>сош 20, 22, 31, 33</t>
  </si>
  <si>
    <t>г 6, г 10, сош 50</t>
  </si>
  <si>
    <t>НВМУ, сош 13, 42</t>
  </si>
  <si>
    <t>ММЛ, оош 37, сош 21</t>
  </si>
  <si>
    <t>ГВЭ Первомайского округа</t>
  </si>
  <si>
    <t>г 10 - Гущина, Скрипник</t>
  </si>
  <si>
    <t>сош 20 - Григорук, 
сош 33 - Бенищук, Цыгановский</t>
  </si>
  <si>
    <t>сош 33 - Бенищук, Цыгановский</t>
  </si>
  <si>
    <t>КШМ (40 чел)</t>
  </si>
  <si>
    <t>сош 33, 50</t>
  </si>
  <si>
    <t>г 7 (34 чел)</t>
  </si>
  <si>
    <t>г 6, сош 42</t>
  </si>
  <si>
    <t>сош 27 (40 чел)</t>
  </si>
  <si>
    <t>сош 31, ММЛ</t>
  </si>
  <si>
    <t>сош 20, 22</t>
  </si>
  <si>
    <t>КШМ (22 чел), сош 21</t>
  </si>
  <si>
    <t>сош 27 (25 чел), оош 16</t>
  </si>
  <si>
    <t>сош 21, 27 (14 чел), оош 16, ММЛ</t>
  </si>
  <si>
    <t>сош 27 (31 чел), оош 37, НВМУ</t>
  </si>
  <si>
    <t>г 6, г 10, сош 20, 22, 33</t>
  </si>
  <si>
    <t>КШМ (26 чел), сош 33</t>
  </si>
  <si>
    <t>г 6, г 7 (22 чел), сош 42, 50</t>
  </si>
  <si>
    <t>ММЛ, г 7, оош 16, сош 27</t>
  </si>
  <si>
    <t>КШМ, сош 21, 33, 42, оош 37</t>
  </si>
  <si>
    <t>м-9</t>
  </si>
  <si>
    <t>м-17
р-25
Д-1</t>
  </si>
  <si>
    <t>все ОУ Октябрьского округа</t>
  </si>
  <si>
    <t>г. 8 - Кулакова</t>
  </si>
  <si>
    <t>г.1, г. 5, сош 56</t>
  </si>
  <si>
    <t>МПЛ, сош 28, 36, оош 58</t>
  </si>
  <si>
    <t>л. 2, г.2, г.8, сош 23, 34, 43, 49, 53</t>
  </si>
  <si>
    <t>г. 2, 5, 8, л. 2, сош 56</t>
  </si>
  <si>
    <t>МПЛ, сош 36, 34, 43</t>
  </si>
  <si>
    <t>г. 1, сош 23, 49, 53</t>
  </si>
  <si>
    <t>л. 2, сош 53</t>
  </si>
  <si>
    <t>г. 1, 2, 5</t>
  </si>
  <si>
    <t>34 - Данильчик</t>
  </si>
  <si>
    <t>г. 2, 5, МПЛ, сош 23, 28, 36, 49, 53</t>
  </si>
  <si>
    <t>л. 2,г. 1, 8, оош 58, сош 34, 43, 56</t>
  </si>
  <si>
    <t>г. 2, сош 23, 28, 43</t>
  </si>
  <si>
    <t>ГВЭ Октябрьского округа</t>
  </si>
  <si>
    <t>сош 28, 56</t>
  </si>
  <si>
    <t>сош 23, 49</t>
  </si>
  <si>
    <t>г. 1, 5, 8, л. 2, 36</t>
  </si>
  <si>
    <t>МПЛ, г. 2, сош 43, 53</t>
  </si>
  <si>
    <t>Все ОУ Ленинского округа</t>
  </si>
  <si>
    <t>г. 3, г. 9, сош 5, 11, 18, 41, 57</t>
  </si>
  <si>
    <t>МАЛ, сош 44, ЧШ</t>
  </si>
  <si>
    <t>ЧШ, все ОУ, кроме г. 9</t>
  </si>
  <si>
    <t>г. 9</t>
  </si>
  <si>
    <t>Данильчик - 34 + ассистент;
Ищено - г.5, Ленченко - 53, Кулакова -г. 8</t>
  </si>
  <si>
    <t>МАЛ, сош 18, 44, 45</t>
  </si>
  <si>
    <t>г. 3, г. 9, сош 3, 5, 41, 57, ЧШ</t>
  </si>
  <si>
    <t>МАЛ, сош 5, 11, 44, 57</t>
  </si>
  <si>
    <t>сош 18, 41, 45</t>
  </si>
  <si>
    <t>г. 3, сош 3, 5, 38, ЧШ</t>
  </si>
  <si>
    <t>сош 11 (40 чел.)</t>
  </si>
  <si>
    <t>11, 57, оош 26</t>
  </si>
  <si>
    <t>МАЛ, г. 9, сош 44, оош 4</t>
  </si>
  <si>
    <t>ГИА-9</t>
  </si>
  <si>
    <t>Привлеченные специалисты</t>
  </si>
  <si>
    <t>Фамилия, имя отчество</t>
  </si>
  <si>
    <t>физика</t>
  </si>
  <si>
    <t>информатика</t>
  </si>
  <si>
    <t>химия</t>
  </si>
  <si>
    <t>инфориматика</t>
  </si>
  <si>
    <t>Семеновых Ольга Геннадьевна</t>
  </si>
  <si>
    <t>г 1</t>
  </si>
  <si>
    <t>ППЭ-903  гимн. 5</t>
  </si>
  <si>
    <t>г 5</t>
  </si>
  <si>
    <t>Макарова Ирина Сергеевна</t>
  </si>
  <si>
    <t xml:space="preserve"> Джаврук Татьяна Дмитриевна</t>
  </si>
  <si>
    <t>л 2</t>
  </si>
  <si>
    <t>Пунанцева Виктория  Васильевна</t>
  </si>
  <si>
    <t>г 8</t>
  </si>
  <si>
    <t>ППЭ-905  гимн. 8</t>
  </si>
  <si>
    <t>Красовская Александра Леонидовна</t>
  </si>
  <si>
    <t>Мельник Артем Игоревич</t>
  </si>
  <si>
    <t>ППЭ-893   МПЛ</t>
  </si>
  <si>
    <t>Ермакова Елена Николаевна</t>
  </si>
  <si>
    <t>Павлюченко Наталья Николаевна</t>
  </si>
  <si>
    <t>Лебедева Наталья Николаевна</t>
  </si>
  <si>
    <t>Евграфова Татьяна Александровна</t>
  </si>
  <si>
    <t>Сателин Владимир Леонидович</t>
  </si>
  <si>
    <t>Жгулёв Николай Андреевич</t>
  </si>
  <si>
    <t>Давидюк Елена Сергеевна</t>
  </si>
  <si>
    <t>ППЭ-913 сош 49</t>
  </si>
  <si>
    <t>Бабанкова Татьяна Алексеевна</t>
  </si>
  <si>
    <t>Воробьева Татьяна Юрьевна</t>
  </si>
  <si>
    <t>Бегунова Елена Александровна</t>
  </si>
  <si>
    <t>Локтионова Надежда  Анатольевна</t>
  </si>
  <si>
    <t>Махова Наталья Борисовна</t>
  </si>
  <si>
    <t>Прохорец Оксана Петровна</t>
  </si>
  <si>
    <t>Темченко Елена Викторовна</t>
  </si>
  <si>
    <t>Гарбарук Ирина Валентиновна</t>
  </si>
  <si>
    <t>Зеленкевич Светлана Викторовна</t>
  </si>
  <si>
    <t>Арефьева Антонина Николаевна</t>
  </si>
  <si>
    <t>Евсеев Юрий Александрович</t>
  </si>
  <si>
    <t>Клименко Мария Геннадьевна</t>
  </si>
  <si>
    <t>Власова Инна Михайловна</t>
  </si>
  <si>
    <t>Луценко Светлана Михайловна</t>
  </si>
  <si>
    <t>Беляева Елена Иосифовна</t>
  </si>
  <si>
    <t>Раскина Александра Дмитриевна</t>
  </si>
  <si>
    <t>Попова Анна Дмитриевна</t>
  </si>
  <si>
    <t>Григина Татьяна Евгеньевна</t>
  </si>
  <si>
    <t>Хлабыстина Надежда Алексеевна</t>
  </si>
  <si>
    <t>Муравьева Светлана Ивановна</t>
  </si>
  <si>
    <t>Рогожинский Сергей Викторович</t>
  </si>
  <si>
    <t>Артамонова Ирина Григорьевна</t>
  </si>
  <si>
    <t>Вистунова Светлана Александровна</t>
  </si>
  <si>
    <t>Мосягина Ирина Владимировна</t>
  </si>
  <si>
    <t>лиц. 2</t>
  </si>
  <si>
    <t>Бухтоярова Анна Юрьевна</t>
  </si>
  <si>
    <t>гимн 8</t>
  </si>
  <si>
    <t>Полищук Александра Юрьевна</t>
  </si>
  <si>
    <t>Алейникова Ирина Ивановна</t>
  </si>
  <si>
    <t>Иртегова Анастасия Олеговна</t>
  </si>
  <si>
    <t>Меркулова Анастасия Григорьевна</t>
  </si>
  <si>
    <t>Карпеченко Наталья Захаровна</t>
  </si>
  <si>
    <t>Афонин Никита Андреевич</t>
  </si>
  <si>
    <t>Колесникова Людмила Ивановна</t>
  </si>
  <si>
    <t>Засухина Елена Викторовна</t>
  </si>
  <si>
    <t>г 2</t>
  </si>
  <si>
    <t>Терлецкая Светлана Борисовна</t>
  </si>
  <si>
    <t>Большакова Ирина Германовна</t>
  </si>
  <si>
    <t>Березина Ирина Андреевна</t>
  </si>
  <si>
    <t>103 - Ленинский</t>
  </si>
  <si>
    <t>Гаврющенко Валентина Михайловна</t>
  </si>
  <si>
    <t>ППЭ № 959-сош 11</t>
  </si>
  <si>
    <t>Краснопёрова Елена Евгеньевна</t>
  </si>
  <si>
    <t>ППЭ № 888-сош 45</t>
  </si>
  <si>
    <t>Еннер Роман Александрович</t>
  </si>
  <si>
    <t>ППЭ № 887-МАЛ</t>
  </si>
  <si>
    <t>Бронская Елена Сергеевна</t>
  </si>
  <si>
    <t>Гусейнова Анастасия Евгеньевна</t>
  </si>
  <si>
    <t>ППЭ № 908-сош 18</t>
  </si>
  <si>
    <t>Соловей Алена Андреевна</t>
  </si>
  <si>
    <t>Семенова Софья Евгеньевна</t>
  </si>
  <si>
    <t xml:space="preserve">Петрушкина Юлия Владимировна </t>
  </si>
  <si>
    <t>Сазоненко Оксана Петровна</t>
  </si>
  <si>
    <t>Улитина Татьяна Кирилловна</t>
  </si>
  <si>
    <t>Савенкова Мария Витальевна</t>
  </si>
  <si>
    <t>Азовская Ирина Иосифовна</t>
  </si>
  <si>
    <t>Данейко Максим Артурович</t>
  </si>
  <si>
    <t>Сизова Ольга Александровна</t>
  </si>
  <si>
    <t>Татариникова Ирина Валерьевна</t>
  </si>
  <si>
    <t>Собянина Надежда Алексеевна</t>
  </si>
  <si>
    <t>Верещагина Светлана Яковлевна</t>
  </si>
  <si>
    <t>Поддубная Наталья Владимировна</t>
  </si>
  <si>
    <t>ППЭ 869-оош 26
лаборант</t>
  </si>
  <si>
    <t>Кузьмина Татьяна Брониславовна</t>
  </si>
  <si>
    <t>ППЭ 869-оош 26</t>
  </si>
  <si>
    <t>Нагорняк Анжелина Михайловна</t>
  </si>
  <si>
    <t>ППЭ 908-сош 18</t>
  </si>
  <si>
    <t>Рыбалко Любовь Геннадиевна</t>
  </si>
  <si>
    <t>Домахина Анна Дмитриевна</t>
  </si>
  <si>
    <t>Подола Анна Геннадьевна</t>
  </si>
  <si>
    <t>ППЭ 908-сош 18
лаборант</t>
  </si>
  <si>
    <t>Петрин Павел Тимофеевич</t>
  </si>
  <si>
    <t>Павлова Олеся Александровна</t>
  </si>
  <si>
    <r>
      <t>ППЭ № 908 СОШ № 18
(14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ОУ:</t>
    </r>
    <r>
      <rPr>
        <sz val="9"/>
        <rFont val="Arial"/>
        <family val="2"/>
        <charset val="204"/>
      </rPr>
      <t xml:space="preserve">
</t>
    </r>
    <r>
      <rPr>
        <b/>
        <i/>
        <sz val="9"/>
        <color rgb="FFFF0000"/>
        <rFont val="Arial"/>
        <family val="2"/>
        <charset val="204"/>
      </rPr>
      <t>гимн. 3</t>
    </r>
    <r>
      <rPr>
        <b/>
        <i/>
        <sz val="9"/>
        <rFont val="Arial"/>
        <family val="2"/>
        <charset val="204"/>
      </rPr>
      <t>, сош 5, 18</t>
    </r>
  </si>
  <si>
    <r>
      <t xml:space="preserve">ППЭ № 869 ООШ № 26
(15 ауд.)
</t>
    </r>
    <r>
      <rPr>
        <i/>
        <u/>
        <sz val="9"/>
        <rFont val="Arial"/>
        <family val="2"/>
        <charset val="204"/>
      </rPr>
      <t xml:space="preserve">Организаторы из ОУ: 
</t>
    </r>
    <r>
      <rPr>
        <b/>
        <i/>
        <sz val="9"/>
        <color rgb="FFFF0000"/>
        <rFont val="Arial"/>
        <family val="2"/>
        <charset val="204"/>
      </rPr>
      <t xml:space="preserve">оош 4, </t>
    </r>
    <r>
      <rPr>
        <b/>
        <i/>
        <sz val="9"/>
        <rFont val="Arial"/>
        <family val="2"/>
        <charset val="204"/>
      </rPr>
      <t>26</t>
    </r>
    <r>
      <rPr>
        <b/>
        <sz val="9"/>
        <rFont val="Arial"/>
        <family val="2"/>
        <charset val="204"/>
      </rPr>
      <t>, с</t>
    </r>
    <r>
      <rPr>
        <b/>
        <i/>
        <sz val="9"/>
        <rFont val="Arial"/>
        <family val="2"/>
        <charset val="204"/>
      </rPr>
      <t>ош 3, 
пг 51, 61</t>
    </r>
  </si>
  <si>
    <t>Апанасова Мария Александровна</t>
  </si>
  <si>
    <t>Павленко Мария Валерьевна</t>
  </si>
  <si>
    <t>Шмигельская Наталья Николаевна</t>
  </si>
  <si>
    <t>г. 3, г. 9, сош 3, 38, 41, оош 4, 26</t>
  </si>
  <si>
    <t>сош 23, 28, 34, 49</t>
  </si>
  <si>
    <t>ППЭ № 869-оош 26</t>
  </si>
  <si>
    <t>Талавир Светлана Евгеньевна</t>
  </si>
  <si>
    <t>Ульяничева Валерия Владимировна</t>
  </si>
  <si>
    <t>Сердюкова Диана Георгиевна</t>
  </si>
  <si>
    <t>Евтушенко Валентина Анатольевна</t>
  </si>
  <si>
    <t>Кочнева Ольга Евгеньевна</t>
  </si>
  <si>
    <t>Воронкова Елена Викторовна</t>
  </si>
  <si>
    <t>Список лиц, привлекаемых к проведению ОГЭ-2023</t>
  </si>
  <si>
    <t>Гимназия № 6</t>
  </si>
  <si>
    <t>Салова Светлана Владимировна</t>
  </si>
  <si>
    <t>Семенков Иван Николаевич</t>
  </si>
  <si>
    <t>Гимназия № 7</t>
  </si>
  <si>
    <t>Гапонова Татьяна Семеновна</t>
  </si>
  <si>
    <t>Морозова Юлия Валерьевна</t>
  </si>
  <si>
    <t>Гимназия № 10</t>
  </si>
  <si>
    <t>Каминский Владимир Владиславович</t>
  </si>
  <si>
    <t>Носкова Евгения Николаевна</t>
  </si>
  <si>
    <t>Быковская Эмилия Владировна</t>
  </si>
  <si>
    <t>Черкесова Светлана Юрьевна</t>
  </si>
  <si>
    <t>Сатанина Галина Сергеевна</t>
  </si>
  <si>
    <t>Саргина Анна Александровна</t>
  </si>
  <si>
    <t>СОШ № 42</t>
  </si>
  <si>
    <t>Сергеева Анна Юрьевна</t>
  </si>
  <si>
    <t>СОШ № 50</t>
  </si>
  <si>
    <t>Тарасова Анастасия Сергеевна</t>
  </si>
  <si>
    <t>Рубашкина Ирина Вячеславовна</t>
  </si>
  <si>
    <t xml:space="preserve">Косинец Вячеслав Павлович </t>
  </si>
  <si>
    <t>Евланова Елена Юрьевна</t>
  </si>
  <si>
    <t>Коноплев Алексей Алексеевич</t>
  </si>
  <si>
    <t>Дубинин Виталий Станиславович</t>
  </si>
  <si>
    <t>Осипчук Анастасия Александровна</t>
  </si>
  <si>
    <t>Хамицевич Андрей Сергеевич</t>
  </si>
  <si>
    <t>ООШ №  37</t>
  </si>
  <si>
    <t>Вислобокова Анна Владимировна</t>
  </si>
  <si>
    <t>Зайцева  Наталия Сергеевна</t>
  </si>
  <si>
    <t>Гулевич Алена Владимировна</t>
  </si>
  <si>
    <t>Каплина Татьяна Владимировна</t>
  </si>
  <si>
    <t>Павлов Николай Александрович</t>
  </si>
  <si>
    <t>Власюк Антон Евгеньевич</t>
  </si>
  <si>
    <t>Хайрутдинова Гульнара Рашитовна</t>
  </si>
  <si>
    <t>Воекова Елена Борисовна</t>
  </si>
  <si>
    <t>Петрова Наталья Алексанровна</t>
  </si>
  <si>
    <t>Григорьева Анастасия Николаенва</t>
  </si>
  <si>
    <t>Пантелеева Ирина Викторовна</t>
  </si>
  <si>
    <t>Быковская Эмилия Владимировна</t>
  </si>
  <si>
    <t>Шевченко Виктория Николаевна</t>
  </si>
  <si>
    <t>Пономаренко Юлия Рудольфовна</t>
  </si>
  <si>
    <t>Вересов Анатолий Анатольевич</t>
  </si>
  <si>
    <t>Булакова Светлана Валентиновна</t>
  </si>
  <si>
    <t>СОШ № 22</t>
  </si>
  <si>
    <t>Новикова Наталья Владимировна</t>
  </si>
  <si>
    <t>Тюрина Татьяна Анатольевна</t>
  </si>
  <si>
    <t>Федоренко Ирина Сергеевна</t>
  </si>
  <si>
    <t>Стародуб Алеся Леонидовна</t>
  </si>
  <si>
    <t>Котова Олеся Сергеевна</t>
  </si>
  <si>
    <t>Алимирзова Ирина Петровна</t>
  </si>
  <si>
    <t xml:space="preserve">Информатика </t>
  </si>
  <si>
    <t>Фамилия, имя, отчество</t>
  </si>
  <si>
    <t>Никитин Александр Александрович</t>
  </si>
  <si>
    <t>ППЭ-956 гимн. 6</t>
  </si>
  <si>
    <t>ППЭ-889 сош 20</t>
  </si>
  <si>
    <t>ППЭ-907 сош 13</t>
  </si>
  <si>
    <t>ППЭ-890 сош 27</t>
  </si>
  <si>
    <t>ППЭ-891 сош 31</t>
  </si>
  <si>
    <t>ППЭ-868 КШМ</t>
  </si>
  <si>
    <t>ППЭ-870 оош 37</t>
  </si>
  <si>
    <t>Перемиловский Владимир Алексеевич</t>
  </si>
  <si>
    <r>
      <t>ППЭ № 892 СОШ № 34
(16 ауд.)</t>
    </r>
    <r>
      <rPr>
        <sz val="9"/>
        <rFont val="Arial"/>
        <family val="2"/>
        <charset val="204"/>
      </rPr>
      <t xml:space="preserve">
</t>
    </r>
    <r>
      <rPr>
        <i/>
        <u/>
        <sz val="9"/>
        <rFont val="Arial"/>
        <family val="2"/>
        <charset val="204"/>
      </rPr>
      <t>Организаторы из ОУ</t>
    </r>
    <r>
      <rPr>
        <i/>
        <sz val="9"/>
        <rFont val="Arial"/>
        <family val="2"/>
        <charset val="204"/>
      </rPr>
      <t xml:space="preserve">:
</t>
    </r>
    <r>
      <rPr>
        <b/>
        <i/>
        <sz val="9"/>
        <rFont val="Arial"/>
        <family val="2"/>
        <charset val="204"/>
      </rPr>
      <t>сош</t>
    </r>
    <r>
      <rPr>
        <i/>
        <sz val="9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 xml:space="preserve">34, 43, 53,  пг 40 </t>
    </r>
  </si>
  <si>
    <t>г 7 (43 чел)</t>
  </si>
  <si>
    <t>КШМ (32 чел), сош 20, 22, 31</t>
  </si>
  <si>
    <t>г 7 (27 чел), г 10, сош 13</t>
  </si>
  <si>
    <t>МАЛ, г. 9, сош 18, 38, 41, 44, 45, ЧШ</t>
  </si>
  <si>
    <t>г. 3, г. 9, сош 41 (8 чел.)</t>
  </si>
  <si>
    <t xml:space="preserve">сош 41 (5 чел.), 57 </t>
  </si>
  <si>
    <t>ГВЭ всех ОУ,
ОГЭ-спецрассадка ВСЕХ ОУ</t>
  </si>
  <si>
    <t>сош 18, оош 4</t>
  </si>
  <si>
    <t>сош 3 (1 чел.), 5, 45 (1 чел.), ЧШ</t>
  </si>
  <si>
    <t>МПЛ, сош 53</t>
  </si>
  <si>
    <t>г. 5,  сош 36, 49</t>
  </si>
  <si>
    <t>Сухая Татьяна Владимировка</t>
  </si>
  <si>
    <t>Джаврук Татьяна Дмитриевна</t>
  </si>
  <si>
    <t>сош 13 - Багулина</t>
  </si>
  <si>
    <t>г. 8, сош 36, сош 43 (2 чел.)</t>
  </si>
  <si>
    <t>сош 43, 56, МПЛ (1 чел), сош 36 (1 чел)</t>
  </si>
  <si>
    <t>МПЛ, сош 34 (1 чел.)</t>
  </si>
  <si>
    <t>Никулаева Алена Сергеевна</t>
  </si>
  <si>
    <t>Бауман Денис Сергеевич</t>
  </si>
  <si>
    <t>сош 3, 18, 38, 57, оош 4</t>
  </si>
  <si>
    <t>сош 5, 11, 45, оош 26</t>
  </si>
  <si>
    <t>МАЛ, г. 9, сош 3, 11, 38, 57, оош 4, ЧШ</t>
  </si>
  <si>
    <t>ГВЭ Лен.</t>
  </si>
  <si>
    <t>ГВЭ всех ОУ,
ОГЭ-спецрассадка ВСЕХ ОУ Ленинского окр.</t>
  </si>
  <si>
    <r>
      <t xml:space="preserve">л. 2, сош 34
</t>
    </r>
    <r>
      <rPr>
        <b/>
        <sz val="11"/>
        <rFont val="Calibri"/>
        <family val="2"/>
        <charset val="204"/>
        <scheme val="minor"/>
      </rPr>
      <t>ОГЭ-спецрассадка ВСЕХ ОУ Октябрьского окр.</t>
    </r>
  </si>
  <si>
    <r>
      <t xml:space="preserve">л. 2, сош 34, сош 23 (1 чел.), сош 28 (1 чел.), сош 43 (9 чел.)
</t>
    </r>
    <r>
      <rPr>
        <b/>
        <sz val="11"/>
        <rFont val="Calibri"/>
        <family val="2"/>
        <charset val="204"/>
        <scheme val="minor"/>
      </rPr>
      <t>ОГЭ-спецрассадка ВСЕХ ОУ Октябрьского окр.</t>
    </r>
  </si>
  <si>
    <t>Федорова Елена Васильевна</t>
  </si>
  <si>
    <t>Бондарчук Наталья Анатольевна</t>
  </si>
  <si>
    <t>г. 1, 8, сош 56</t>
  </si>
  <si>
    <t>г. 3, сош 41 (30 чел.), 45 (22 чел.), сош 11 (7 чел.)</t>
  </si>
  <si>
    <t>сош 3 (10 чел.), 38, 57 (2 чел.)</t>
  </si>
  <si>
    <t>г 7 (33 чел.), сош 27, 31 (10 чел.), сош 42 (1 чел.)</t>
  </si>
  <si>
    <t>сош 31 (4 чел.), 50, г 7 (2 чел.), КШМ, НВМУ, 
оош 16</t>
  </si>
  <si>
    <t>ММЛ, оош 37, сош 13, 21, 42 (33 чел.)</t>
  </si>
  <si>
    <t>сош 11 (1 чел.), 41 (1 чел.), г. 6 (1 чел.), г. 7 (1 чел.)</t>
  </si>
  <si>
    <t>все ОУ Первомайского округа (г. 6 - 29 чел., 
г. 7 - 22 чел.)</t>
  </si>
  <si>
    <t>Все ОУ Ленинского округа, (сош 11 - 25 чел., 
41 - 17 чел.)</t>
  </si>
  <si>
    <t>г. 3, сош 5, 41, 45, оош 26</t>
  </si>
  <si>
    <t>Сташкова Елена Валерьевна</t>
  </si>
  <si>
    <t>НВМУ, сош 21</t>
  </si>
  <si>
    <t>НВМУ, г 10, сош 13, 21, 42, 50</t>
  </si>
  <si>
    <t>л. 2, г. 5, сош 23, 34, 36, 43, 53, МПЛ</t>
  </si>
  <si>
    <t>г 10, г 6</t>
  </si>
  <si>
    <t>Рязанов Дмитрий Сергеевич</t>
  </si>
  <si>
    <t>совмещение</t>
  </si>
  <si>
    <t>Шустикова Юлия Юрьевна</t>
  </si>
  <si>
    <t>Рузова Анастасия Валерьевна</t>
  </si>
  <si>
    <t>учитель информатики и математики</t>
  </si>
  <si>
    <t>Айдаева Зиният Фазиловна</t>
  </si>
  <si>
    <t>Крупская Наталья Владимировна</t>
  </si>
  <si>
    <t xml:space="preserve">Рыбакин </t>
  </si>
  <si>
    <t>Рябков</t>
  </si>
  <si>
    <t>Аксенова</t>
  </si>
  <si>
    <t>Иванищева</t>
  </si>
  <si>
    <t>Соколова</t>
  </si>
  <si>
    <t>Касперская</t>
  </si>
  <si>
    <r>
      <t>Бушманова-г. 3-</t>
    </r>
    <r>
      <rPr>
        <b/>
        <sz val="9"/>
        <color rgb="FFFF0000"/>
        <rFont val="Calibri"/>
        <family val="2"/>
        <charset val="204"/>
        <scheme val="minor"/>
      </rPr>
      <t>АСС</t>
    </r>
  </si>
  <si>
    <r>
      <t xml:space="preserve">Савина-5 - </t>
    </r>
    <r>
      <rPr>
        <b/>
        <sz val="9"/>
        <color rgb="FFFF0000"/>
        <rFont val="Calibri"/>
        <family val="2"/>
        <charset val="204"/>
        <scheme val="minor"/>
      </rPr>
      <t>МОБ</t>
    </r>
  </si>
  <si>
    <r>
      <t>Бушманова-г. 3-</t>
    </r>
    <r>
      <rPr>
        <b/>
        <sz val="9"/>
        <color rgb="FFFF0000"/>
        <rFont val="Calibri"/>
        <family val="2"/>
        <charset val="204"/>
        <scheme val="minor"/>
      </rPr>
      <t>АСС</t>
    </r>
    <r>
      <rPr>
        <b/>
        <sz val="9"/>
        <rFont val="Calibri"/>
        <family val="2"/>
        <charset val="204"/>
        <scheme val="minor"/>
      </rPr>
      <t xml:space="preserve">, </t>
    </r>
    <r>
      <rPr>
        <b/>
        <sz val="9"/>
        <color rgb="FFFF0000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Савина-5 - </t>
    </r>
    <r>
      <rPr>
        <b/>
        <sz val="9"/>
        <color rgb="FFFF0000"/>
        <rFont val="Calibri"/>
        <family val="2"/>
        <charset val="204"/>
        <scheme val="minor"/>
      </rPr>
      <t>МОБ</t>
    </r>
  </si>
  <si>
    <r>
      <t>ОГЭ: Бушманова-г. 3-</t>
    </r>
    <r>
      <rPr>
        <b/>
        <sz val="9"/>
        <color rgb="FFFF0000"/>
        <rFont val="Calibri"/>
        <family val="2"/>
        <charset val="204"/>
        <scheme val="minor"/>
      </rPr>
      <t>АСС</t>
    </r>
    <r>
      <rPr>
        <sz val="9"/>
        <rFont val="Calibri"/>
        <family val="2"/>
        <charset val="204"/>
        <scheme val="minor"/>
      </rPr>
      <t xml:space="preserve">, Савина-5 - </t>
    </r>
    <r>
      <rPr>
        <b/>
        <sz val="9"/>
        <color rgb="FFFF0000"/>
        <rFont val="Calibri"/>
        <family val="2"/>
        <charset val="204"/>
        <scheme val="minor"/>
      </rPr>
      <t>МОБ</t>
    </r>
    <r>
      <rPr>
        <sz val="9"/>
        <rFont val="Calibri"/>
        <family val="2"/>
        <charset val="204"/>
        <scheme val="minor"/>
      </rPr>
      <t>, Аббасов-44
ГВЭ: Панфилова -сочинение</t>
    </r>
  </si>
  <si>
    <r>
      <t xml:space="preserve">ОГЭ: Бушманова-г. 3 - </t>
    </r>
    <r>
      <rPr>
        <b/>
        <sz val="9"/>
        <color rgb="FFFF0000"/>
        <rFont val="Calibri"/>
        <family val="2"/>
        <charset val="204"/>
        <scheme val="minor"/>
      </rPr>
      <t>АСС</t>
    </r>
    <r>
      <rPr>
        <sz val="9"/>
        <rFont val="Calibri"/>
        <family val="2"/>
        <charset val="204"/>
        <scheme val="minor"/>
      </rPr>
      <t xml:space="preserve">, Савина-5 - </t>
    </r>
    <r>
      <rPr>
        <b/>
        <sz val="9"/>
        <color rgb="FFFF0000"/>
        <rFont val="Calibri"/>
        <family val="2"/>
        <charset val="204"/>
        <scheme val="minor"/>
      </rPr>
      <t>МОБ</t>
    </r>
  </si>
  <si>
    <t>Данильчик - 34 + ассистент;
Ищенко - г.5, Ленченко - 53, Кулакова -г. 8</t>
  </si>
  <si>
    <t>сош 33 - Бенищук, сош 20 - Григорук</t>
  </si>
  <si>
    <t>1</t>
  </si>
  <si>
    <t>сош 20 - Григорук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</si>
</sst>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;[Red]0"/>
    <numFmt numFmtId="165" formatCode="0.0"/>
    <numFmt numFmtId="166" formatCode="0.0;[Red]0.0"/>
  </numFmts>
  <fonts count="80" x14ac:knownFonts="1">
    <font>
      <sz val="11"/>
      <color theme="1"/>
      <name val="Calibri"/>
      <family val="2"/>
      <charset val="204"/>
      <scheme val="minor"/>
    </font>
    <font>
      <sz val="10"/>
      <color theme="3" tint="0.3999755851924192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3" tint="0.39997558519241921"/>
      <name val="Arial"/>
      <family val="2"/>
      <charset val="204"/>
    </font>
    <font>
      <i/>
      <sz val="9"/>
      <color theme="3" tint="0.39997558519241921"/>
      <name val="Arial"/>
      <family val="2"/>
      <charset val="204"/>
    </font>
    <font>
      <b/>
      <i/>
      <sz val="9"/>
      <color theme="3" tint="0.39997558519241921"/>
      <name val="Arial"/>
      <family val="2"/>
      <charset val="204"/>
    </font>
    <font>
      <b/>
      <sz val="9"/>
      <color theme="3" tint="0.39997558519241921"/>
      <name val="Arial"/>
      <family val="2"/>
      <charset val="204"/>
    </font>
    <font>
      <b/>
      <sz val="10"/>
      <color theme="3" tint="0.3999755851924192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3" tint="0.39997558519241921"/>
      <name val="Calibri"/>
      <family val="2"/>
      <charset val="204"/>
      <scheme val="minor"/>
    </font>
    <font>
      <i/>
      <u/>
      <sz val="9"/>
      <name val="Arial"/>
      <family val="2"/>
      <charset val="204"/>
    </font>
    <font>
      <i/>
      <sz val="9"/>
      <name val="Arial"/>
      <family val="2"/>
      <charset val="204"/>
    </font>
    <font>
      <sz val="11"/>
      <color theme="3" tint="0.39997558519241921"/>
      <name val="Arial"/>
      <family val="2"/>
      <charset val="204"/>
    </font>
    <font>
      <b/>
      <i/>
      <sz val="10"/>
      <name val="Arial"/>
      <family val="2"/>
      <charset val="204"/>
    </font>
    <font>
      <sz val="9"/>
      <color theme="3" tint="0.39997558519241921"/>
      <name val="Calibri"/>
      <family val="2"/>
      <charset val="204"/>
      <scheme val="minor"/>
    </font>
    <font>
      <sz val="10"/>
      <color theme="3" tint="0.39997558519241921"/>
      <name val="Calibri"/>
      <family val="2"/>
      <charset val="204"/>
      <scheme val="minor"/>
    </font>
    <font>
      <b/>
      <sz val="10"/>
      <color theme="3" tint="0.39997558519241921"/>
      <name val="Calibri"/>
      <family val="2"/>
      <charset val="204"/>
      <scheme val="minor"/>
    </font>
    <font>
      <sz val="8"/>
      <color theme="3" tint="0.39997558519241921"/>
      <name val="Arial"/>
      <family val="2"/>
      <charset val="204"/>
    </font>
    <font>
      <b/>
      <sz val="8"/>
      <color theme="3" tint="0.39997558519241921"/>
      <name val="Arial"/>
      <family val="2"/>
      <charset val="204"/>
    </font>
    <font>
      <b/>
      <sz val="10"/>
      <color theme="3" tint="0.39997558519241921"/>
      <name val="Arial"/>
      <family val="2"/>
      <charset val="204"/>
    </font>
    <font>
      <b/>
      <i/>
      <sz val="10"/>
      <color theme="3" tint="0.39997558519241921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2"/>
      <name val="Calibri"/>
      <family val="2"/>
      <charset val="204"/>
      <scheme val="minor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u/>
      <sz val="9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sz val="9"/>
      <name val="Calibri"/>
      <family val="2"/>
      <charset val="204"/>
      <scheme val="minor"/>
    </font>
    <font>
      <b/>
      <i/>
      <sz val="11"/>
      <name val="Arial"/>
      <family val="2"/>
      <charset val="204"/>
    </font>
    <font>
      <sz val="9"/>
      <color rgb="FF3E46EA"/>
      <name val="Arial"/>
      <family val="2"/>
      <charset val="204"/>
    </font>
    <font>
      <sz val="11"/>
      <color rgb="FF3E46EA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name val="Arial Cyr"/>
      <charset val="204"/>
    </font>
    <font>
      <b/>
      <sz val="9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b/>
      <sz val="10"/>
      <color theme="3" tint="-0.249977111117893"/>
      <name val="Arial"/>
      <family val="2"/>
      <charset val="204"/>
    </font>
    <font>
      <b/>
      <sz val="12"/>
      <color theme="3" tint="-0.249977111117893"/>
      <name val="Arial"/>
      <family val="2"/>
      <charset val="204"/>
    </font>
    <font>
      <sz val="12"/>
      <color theme="3" tint="-0.249977111117893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sz val="8"/>
      <color rgb="FF0070C0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DBBD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26FA5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00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0" fillId="0" borderId="0"/>
    <xf numFmtId="0" fontId="60" fillId="0" borderId="0"/>
    <xf numFmtId="0" fontId="60" fillId="0" borderId="0"/>
    <xf numFmtId="0" fontId="61" fillId="0" borderId="0"/>
    <xf numFmtId="0" fontId="62" fillId="0" borderId="0" applyNumberFormat="0" applyFill="0" applyBorder="0" applyAlignment="0" applyProtection="0">
      <alignment vertical="top"/>
    </xf>
  </cellStyleXfs>
  <cellXfs count="12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5" fontId="4" fillId="3" borderId="51" xfId="0" applyNumberFormat="1" applyFont="1" applyFill="1" applyBorder="1" applyAlignment="1">
      <alignment horizontal="center" vertical="center" wrapText="1"/>
    </xf>
    <xf numFmtId="165" fontId="4" fillId="3" borderId="4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164" fontId="4" fillId="6" borderId="3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0" xfId="0" applyFont="1"/>
    <xf numFmtId="0" fontId="11" fillId="0" borderId="0" xfId="0" applyFont="1" applyFill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164" fontId="4" fillId="6" borderId="51" xfId="0" applyNumberFormat="1" applyFont="1" applyFill="1" applyBorder="1" applyAlignment="1">
      <alignment horizontal="center" vertical="center" wrapText="1"/>
    </xf>
    <xf numFmtId="0" fontId="14" fillId="0" borderId="0" xfId="0" applyFont="1"/>
    <xf numFmtId="164" fontId="5" fillId="0" borderId="6" xfId="0" applyNumberFormat="1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2" borderId="24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164" fontId="5" fillId="0" borderId="61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 wrapText="1"/>
    </xf>
    <xf numFmtId="164" fontId="7" fillId="6" borderId="41" xfId="0" applyNumberFormat="1" applyFont="1" applyFill="1" applyBorder="1" applyAlignment="1">
      <alignment horizontal="center" vertical="center" wrapText="1"/>
    </xf>
    <xf numFmtId="164" fontId="7" fillId="6" borderId="34" xfId="0" applyNumberFormat="1" applyFont="1" applyFill="1" applyBorder="1" applyAlignment="1">
      <alignment horizontal="center" vertical="center" wrapText="1"/>
    </xf>
    <xf numFmtId="164" fontId="7" fillId="6" borderId="33" xfId="0" applyNumberFormat="1" applyFont="1" applyFill="1" applyBorder="1" applyAlignment="1">
      <alignment horizontal="center" vertical="center" wrapText="1"/>
    </xf>
    <xf numFmtId="164" fontId="7" fillId="6" borderId="40" xfId="0" applyNumberFormat="1" applyFont="1" applyFill="1" applyBorder="1" applyAlignment="1">
      <alignment horizontal="center" vertical="center" wrapText="1"/>
    </xf>
    <xf numFmtId="164" fontId="8" fillId="6" borderId="34" xfId="0" applyNumberFormat="1" applyFont="1" applyFill="1" applyBorder="1" applyAlignment="1">
      <alignment horizontal="center" vertical="center" wrapText="1"/>
    </xf>
    <xf numFmtId="164" fontId="8" fillId="6" borderId="33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vertical="center" wrapText="1"/>
    </xf>
    <xf numFmtId="164" fontId="5" fillId="6" borderId="72" xfId="0" applyNumberFormat="1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164" fontId="7" fillId="6" borderId="45" xfId="0" applyNumberFormat="1" applyFont="1" applyFill="1" applyBorder="1" applyAlignment="1">
      <alignment horizontal="center" vertical="center" wrapText="1"/>
    </xf>
    <xf numFmtId="164" fontId="7" fillId="6" borderId="52" xfId="0" applyNumberFormat="1" applyFont="1" applyFill="1" applyBorder="1" applyAlignment="1">
      <alignment horizontal="center" vertical="center" wrapText="1"/>
    </xf>
    <xf numFmtId="164" fontId="7" fillId="6" borderId="43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5" fillId="2" borderId="21" xfId="0" applyNumberFormat="1" applyFont="1" applyFill="1" applyBorder="1" applyAlignment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164" fontId="7" fillId="6" borderId="36" xfId="0" applyNumberFormat="1" applyFont="1" applyFill="1" applyBorder="1" applyAlignment="1">
      <alignment horizontal="center" vertical="center" wrapText="1"/>
    </xf>
    <xf numFmtId="164" fontId="7" fillId="6" borderId="42" xfId="0" applyNumberFormat="1" applyFont="1" applyFill="1" applyBorder="1" applyAlignment="1">
      <alignment horizontal="center" vertical="center" wrapText="1"/>
    </xf>
    <xf numFmtId="16" fontId="8" fillId="6" borderId="47" xfId="0" applyNumberFormat="1" applyFont="1" applyFill="1" applyBorder="1" applyAlignment="1">
      <alignment vertical="center" wrapText="1"/>
    </xf>
    <xf numFmtId="0" fontId="5" fillId="6" borderId="32" xfId="0" applyNumberFormat="1" applyFont="1" applyFill="1" applyBorder="1" applyAlignment="1">
      <alignment horizontal="center" vertical="center" wrapText="1"/>
    </xf>
    <xf numFmtId="164" fontId="5" fillId="2" borderId="78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8" fillId="6" borderId="52" xfId="0" applyNumberFormat="1" applyFont="1" applyFill="1" applyBorder="1" applyAlignment="1">
      <alignment horizontal="center" vertical="center" wrapText="1"/>
    </xf>
    <xf numFmtId="164" fontId="8" fillId="6" borderId="43" xfId="0" applyNumberFormat="1" applyFont="1" applyFill="1" applyBorder="1" applyAlignment="1">
      <alignment horizontal="center" vertical="center" wrapText="1"/>
    </xf>
    <xf numFmtId="164" fontId="5" fillId="0" borderId="60" xfId="0" applyNumberFormat="1" applyFont="1" applyFill="1" applyBorder="1" applyAlignment="1">
      <alignment horizontal="center" vertical="center" wrapText="1"/>
    </xf>
    <xf numFmtId="164" fontId="5" fillId="0" borderId="75" xfId="0" applyNumberFormat="1" applyFont="1" applyFill="1" applyBorder="1" applyAlignment="1">
      <alignment horizontal="center" vertical="center" wrapText="1"/>
    </xf>
    <xf numFmtId="0" fontId="22" fillId="0" borderId="0" xfId="0" applyFont="1" applyFill="1"/>
    <xf numFmtId="164" fontId="5" fillId="2" borderId="48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164" fontId="5" fillId="2" borderId="54" xfId="0" applyNumberFormat="1" applyFont="1" applyFill="1" applyBorder="1" applyAlignment="1">
      <alignment horizontal="center" vertical="center" wrapText="1"/>
    </xf>
    <xf numFmtId="164" fontId="5" fillId="2" borderId="22" xfId="0" applyNumberFormat="1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164" fontId="7" fillId="6" borderId="51" xfId="0" applyNumberFormat="1" applyFont="1" applyFill="1" applyBorder="1" applyAlignment="1">
      <alignment horizontal="center" vertical="center" wrapText="1"/>
    </xf>
    <xf numFmtId="164" fontId="7" fillId="6" borderId="46" xfId="0" applyNumberFormat="1" applyFont="1" applyFill="1" applyBorder="1" applyAlignment="1">
      <alignment horizontal="center" vertical="center" wrapText="1"/>
    </xf>
    <xf numFmtId="164" fontId="7" fillId="6" borderId="50" xfId="0" applyNumberFormat="1" applyFont="1" applyFill="1" applyBorder="1" applyAlignment="1">
      <alignment horizontal="center" vertical="center" wrapText="1"/>
    </xf>
    <xf numFmtId="164" fontId="5" fillId="0" borderId="71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22" fillId="0" borderId="0" xfId="0" applyFont="1" applyFill="1" applyAlignment="1">
      <alignment horizontal="right"/>
    </xf>
    <xf numFmtId="164" fontId="2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64" fontId="7" fillId="6" borderId="48" xfId="0" applyNumberFormat="1" applyFont="1" applyFill="1" applyBorder="1" applyAlignment="1">
      <alignment horizontal="center" vertical="center" wrapText="1"/>
    </xf>
    <xf numFmtId="164" fontId="8" fillId="6" borderId="51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5" fillId="2" borderId="2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Fill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4" fillId="4" borderId="61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164" fontId="3" fillId="0" borderId="54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164" fontId="5" fillId="0" borderId="73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164" fontId="8" fillId="6" borderId="46" xfId="0" applyNumberFormat="1" applyFont="1" applyFill="1" applyBorder="1" applyAlignment="1">
      <alignment horizontal="center" vertical="center" wrapText="1"/>
    </xf>
    <xf numFmtId="164" fontId="8" fillId="6" borderId="4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5" fillId="0" borderId="0" xfId="0" applyFont="1"/>
    <xf numFmtId="16" fontId="28" fillId="2" borderId="61" xfId="0" applyNumberFormat="1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70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80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71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66" xfId="0" applyFont="1" applyFill="1" applyBorder="1" applyAlignment="1">
      <alignment horizontal="center" vertical="center" wrapText="1"/>
    </xf>
    <xf numFmtId="0" fontId="30" fillId="0" borderId="67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vertical="center" wrapText="1"/>
    </xf>
    <xf numFmtId="0" fontId="31" fillId="0" borderId="6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14" fontId="32" fillId="0" borderId="0" xfId="0" applyNumberFormat="1" applyFont="1" applyFill="1" applyBorder="1" applyAlignment="1">
      <alignment vertical="center" wrapText="1"/>
    </xf>
    <xf numFmtId="14" fontId="32" fillId="0" borderId="0" xfId="0" applyNumberFormat="1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wrapText="1"/>
    </xf>
    <xf numFmtId="14" fontId="23" fillId="8" borderId="0" xfId="0" applyNumberFormat="1" applyFont="1" applyFill="1" applyBorder="1" applyAlignment="1"/>
    <xf numFmtId="0" fontId="16" fillId="0" borderId="0" xfId="0" applyFont="1" applyFill="1"/>
    <xf numFmtId="0" fontId="34" fillId="9" borderId="11" xfId="0" applyFont="1" applyFill="1" applyBorder="1" applyAlignment="1">
      <alignment horizontal="center" vertical="center" wrapText="1"/>
    </xf>
    <xf numFmtId="0" fontId="35" fillId="9" borderId="12" xfId="0" applyFont="1" applyFill="1" applyBorder="1" applyAlignment="1">
      <alignment horizontal="left" vertical="center" wrapText="1"/>
    </xf>
    <xf numFmtId="0" fontId="34" fillId="7" borderId="26" xfId="0" applyFont="1" applyFill="1" applyBorder="1" applyAlignment="1">
      <alignment horizontal="center" vertical="center" wrapText="1"/>
    </xf>
    <xf numFmtId="0" fontId="35" fillId="7" borderId="29" xfId="0" applyFont="1" applyFill="1" applyBorder="1" applyAlignment="1">
      <alignment horizontal="left" vertical="center" wrapText="1"/>
    </xf>
    <xf numFmtId="0" fontId="34" fillId="9" borderId="26" xfId="0" applyFont="1" applyFill="1" applyBorder="1" applyAlignment="1">
      <alignment horizontal="center" vertical="center" wrapText="1"/>
    </xf>
    <xf numFmtId="0" fontId="34" fillId="9" borderId="21" xfId="0" applyFont="1" applyFill="1" applyBorder="1" applyAlignment="1">
      <alignment horizontal="center" vertical="center" wrapText="1"/>
    </xf>
    <xf numFmtId="0" fontId="34" fillId="7" borderId="38" xfId="0" applyFont="1" applyFill="1" applyBorder="1" applyAlignment="1">
      <alignment horizontal="center" vertical="center" wrapText="1"/>
    </xf>
    <xf numFmtId="0" fontId="34" fillId="7" borderId="21" xfId="0" applyFont="1" applyFill="1" applyBorder="1" applyAlignment="1">
      <alignment horizontal="center" vertical="center" wrapText="1"/>
    </xf>
    <xf numFmtId="0" fontId="34" fillId="9" borderId="43" xfId="0" applyFont="1" applyFill="1" applyBorder="1" applyAlignment="1">
      <alignment horizontal="center" vertical="center" wrapText="1"/>
    </xf>
    <xf numFmtId="0" fontId="34" fillId="7" borderId="43" xfId="0" applyFont="1" applyFill="1" applyBorder="1" applyAlignment="1">
      <alignment horizontal="center" vertical="center" wrapText="1"/>
    </xf>
    <xf numFmtId="0" fontId="37" fillId="0" borderId="0" xfId="0" applyFont="1"/>
    <xf numFmtId="14" fontId="36" fillId="8" borderId="0" xfId="0" applyNumberFormat="1" applyFont="1" applyFill="1" applyBorder="1" applyAlignment="1">
      <alignment horizontal="center" vertical="center"/>
    </xf>
    <xf numFmtId="0" fontId="39" fillId="12" borderId="59" xfId="0" applyFont="1" applyFill="1" applyBorder="1" applyAlignment="1">
      <alignment vertical="center" wrapText="1"/>
    </xf>
    <xf numFmtId="0" fontId="39" fillId="12" borderId="11" xfId="0" applyFont="1" applyFill="1" applyBorder="1" applyAlignment="1">
      <alignment horizontal="center" vertical="center" wrapText="1"/>
    </xf>
    <xf numFmtId="0" fontId="39" fillId="12" borderId="26" xfId="0" applyFont="1" applyFill="1" applyBorder="1" applyAlignment="1">
      <alignment horizontal="center" vertical="center" wrapText="1"/>
    </xf>
    <xf numFmtId="0" fontId="39" fillId="12" borderId="38" xfId="0" applyFont="1" applyFill="1" applyBorder="1" applyAlignment="1">
      <alignment horizontal="left" vertical="center" wrapText="1"/>
    </xf>
    <xf numFmtId="0" fontId="39" fillId="12" borderId="38" xfId="0" applyFont="1" applyFill="1" applyBorder="1" applyAlignment="1">
      <alignment horizontal="center" vertical="center" wrapText="1"/>
    </xf>
    <xf numFmtId="0" fontId="39" fillId="12" borderId="43" xfId="0" applyFont="1" applyFill="1" applyBorder="1" applyAlignment="1">
      <alignment horizontal="left" vertical="center" wrapText="1"/>
    </xf>
    <xf numFmtId="0" fontId="39" fillId="12" borderId="43" xfId="0" applyFont="1" applyFill="1" applyBorder="1" applyAlignment="1">
      <alignment horizontal="center" vertical="center" wrapText="1"/>
    </xf>
    <xf numFmtId="0" fontId="39" fillId="12" borderId="21" xfId="0" applyFont="1" applyFill="1" applyBorder="1" applyAlignment="1">
      <alignment horizontal="left" vertical="center" wrapText="1"/>
    </xf>
    <xf numFmtId="0" fontId="39" fillId="12" borderId="21" xfId="0" applyFont="1" applyFill="1" applyBorder="1" applyAlignment="1">
      <alignment horizontal="center" vertical="center" wrapText="1"/>
    </xf>
    <xf numFmtId="0" fontId="39" fillId="12" borderId="26" xfId="0" applyFont="1" applyFill="1" applyBorder="1" applyAlignment="1">
      <alignment horizontal="left" vertical="center" wrapText="1"/>
    </xf>
    <xf numFmtId="0" fontId="39" fillId="12" borderId="59" xfId="0" applyFont="1" applyFill="1" applyBorder="1" applyAlignment="1">
      <alignment horizontal="left" vertical="center" wrapText="1"/>
    </xf>
    <xf numFmtId="0" fontId="39" fillId="12" borderId="59" xfId="0" applyFont="1" applyFill="1" applyBorder="1" applyAlignment="1">
      <alignment horizontal="center" vertical="center" wrapText="1"/>
    </xf>
    <xf numFmtId="0" fontId="39" fillId="12" borderId="11" xfId="0" applyFont="1" applyFill="1" applyBorder="1" applyAlignment="1">
      <alignment horizontal="left" vertical="center" wrapText="1"/>
    </xf>
    <xf numFmtId="0" fontId="39" fillId="12" borderId="71" xfId="0" applyFont="1" applyFill="1" applyBorder="1" applyAlignment="1">
      <alignment horizontal="left" vertical="center" wrapText="1"/>
    </xf>
    <xf numFmtId="0" fontId="39" fillId="12" borderId="14" xfId="0" applyFont="1" applyFill="1" applyBorder="1" applyAlignment="1">
      <alignment horizontal="center" vertical="center" wrapText="1"/>
    </xf>
    <xf numFmtId="0" fontId="39" fillId="12" borderId="39" xfId="0" applyFont="1" applyFill="1" applyBorder="1" applyAlignment="1">
      <alignment horizontal="center" vertical="center" wrapText="1"/>
    </xf>
    <xf numFmtId="0" fontId="39" fillId="12" borderId="46" xfId="0" applyFont="1" applyFill="1" applyBorder="1" applyAlignment="1">
      <alignment horizontal="center" vertical="center" wrapText="1"/>
    </xf>
    <xf numFmtId="0" fontId="39" fillId="12" borderId="22" xfId="0" applyFont="1" applyFill="1" applyBorder="1" applyAlignment="1">
      <alignment horizontal="center" vertical="center" wrapText="1"/>
    </xf>
    <xf numFmtId="0" fontId="39" fillId="12" borderId="31" xfId="0" applyFont="1" applyFill="1" applyBorder="1" applyAlignment="1">
      <alignment horizontal="center" vertical="center" wrapText="1"/>
    </xf>
    <xf numFmtId="0" fontId="39" fillId="12" borderId="27" xfId="0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63" xfId="0" applyFont="1" applyBorder="1" applyAlignment="1">
      <alignment horizontal="center" vertical="center" wrapText="1"/>
    </xf>
    <xf numFmtId="0" fontId="36" fillId="0" borderId="67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165" fontId="4" fillId="3" borderId="42" xfId="0" applyNumberFormat="1" applyFont="1" applyFill="1" applyBorder="1" applyAlignment="1">
      <alignment horizontal="center" vertical="center" wrapText="1"/>
    </xf>
    <xf numFmtId="165" fontId="4" fillId="3" borderId="44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64" fontId="4" fillId="6" borderId="41" xfId="0" applyNumberFormat="1" applyFont="1" applyFill="1" applyBorder="1" applyAlignment="1">
      <alignment horizontal="center" vertical="center" wrapText="1"/>
    </xf>
    <xf numFmtId="165" fontId="4" fillId="3" borderId="45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2" fillId="6" borderId="34" xfId="0" applyNumberFormat="1" applyFont="1" applyFill="1" applyBorder="1" applyAlignment="1">
      <alignment horizontal="center" vertical="center" wrapText="1"/>
    </xf>
    <xf numFmtId="0" fontId="15" fillId="4" borderId="69" xfId="0" applyFont="1" applyFill="1" applyBorder="1" applyAlignment="1">
      <alignment horizontal="right" vertical="center" wrapText="1"/>
    </xf>
    <xf numFmtId="0" fontId="4" fillId="4" borderId="66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" fontId="2" fillId="6" borderId="32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56" xfId="0" applyNumberFormat="1" applyFont="1" applyFill="1" applyBorder="1" applyAlignment="1">
      <alignment horizontal="center" vertical="center" wrapText="1"/>
    </xf>
    <xf numFmtId="164" fontId="3" fillId="0" borderId="49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4" fillId="6" borderId="32" xfId="0" applyNumberFormat="1" applyFont="1" applyFill="1" applyBorder="1" applyAlignment="1">
      <alignment horizontal="center" vertical="center" wrapText="1"/>
    </xf>
    <xf numFmtId="165" fontId="4" fillId="3" borderId="30" xfId="0" applyNumberFormat="1" applyFont="1" applyFill="1" applyBorder="1" applyAlignment="1">
      <alignment horizontal="center" vertical="center" wrapText="1"/>
    </xf>
    <xf numFmtId="165" fontId="4" fillId="3" borderId="64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64" fontId="3" fillId="2" borderId="41" xfId="0" applyNumberFormat="1" applyFont="1" applyFill="1" applyBorder="1" applyAlignment="1">
      <alignment horizontal="center" vertical="center" wrapText="1"/>
    </xf>
    <xf numFmtId="165" fontId="4" fillId="3" borderId="52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164" fontId="3" fillId="2" borderId="48" xfId="0" applyNumberFormat="1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164" fontId="3" fillId="2" borderId="5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165" fontId="4" fillId="3" borderId="69" xfId="0" applyNumberFormat="1" applyFont="1" applyFill="1" applyBorder="1" applyAlignment="1">
      <alignment horizontal="center" vertical="center" wrapText="1"/>
    </xf>
    <xf numFmtId="165" fontId="4" fillId="3" borderId="65" xfId="0" applyNumberFormat="1" applyFont="1" applyFill="1" applyBorder="1" applyAlignment="1">
      <alignment horizontal="center" vertical="center" wrapText="1"/>
    </xf>
    <xf numFmtId="164" fontId="4" fillId="6" borderId="61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9" fillId="12" borderId="59" xfId="0" applyFont="1" applyFill="1" applyBorder="1" applyAlignment="1">
      <alignment horizontal="center" vertical="center" wrapText="1"/>
    </xf>
    <xf numFmtId="0" fontId="39" fillId="12" borderId="71" xfId="0" applyFont="1" applyFill="1" applyBorder="1" applyAlignment="1">
      <alignment horizontal="center" vertical="center" wrapText="1"/>
    </xf>
    <xf numFmtId="0" fontId="39" fillId="12" borderId="21" xfId="0" applyFont="1" applyFill="1" applyBorder="1" applyAlignment="1">
      <alignment horizontal="center" vertical="center" wrapText="1"/>
    </xf>
    <xf numFmtId="0" fontId="39" fillId="12" borderId="26" xfId="0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/>
    <xf numFmtId="0" fontId="39" fillId="12" borderId="5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164" fontId="4" fillId="6" borderId="52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0" borderId="61" xfId="0" applyNumberFormat="1" applyFont="1" applyFill="1" applyBorder="1" applyAlignment="1">
      <alignment horizontal="center" vertical="center" wrapText="1"/>
    </xf>
    <xf numFmtId="164" fontId="3" fillId="0" borderId="69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164" fontId="3" fillId="2" borderId="28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Fill="1" applyBorder="1" applyAlignment="1">
      <alignment horizontal="center" vertical="center" wrapText="1"/>
    </xf>
    <xf numFmtId="164" fontId="3" fillId="2" borderId="54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5" borderId="21" xfId="0" applyNumberFormat="1" applyFont="1" applyFill="1" applyBorder="1" applyAlignment="1">
      <alignment horizontal="center" vertical="center" wrapText="1"/>
    </xf>
    <xf numFmtId="164" fontId="3" fillId="5" borderId="27" xfId="0" applyNumberFormat="1" applyFont="1" applyFill="1" applyBorder="1" applyAlignment="1">
      <alignment horizontal="center" vertical="center" wrapText="1"/>
    </xf>
    <xf numFmtId="164" fontId="3" fillId="5" borderId="54" xfId="0" applyNumberFormat="1" applyFont="1" applyFill="1" applyBorder="1" applyAlignment="1">
      <alignment horizontal="center" vertical="center" wrapText="1"/>
    </xf>
    <xf numFmtId="164" fontId="3" fillId="5" borderId="19" xfId="0" applyNumberFormat="1" applyFont="1" applyFill="1" applyBorder="1" applyAlignment="1">
      <alignment horizontal="center" vertical="center" wrapText="1"/>
    </xf>
    <xf numFmtId="164" fontId="4" fillId="4" borderId="6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0" fontId="35" fillId="9" borderId="57" xfId="0" applyFont="1" applyFill="1" applyBorder="1" applyAlignment="1">
      <alignment horizontal="left" vertical="center" wrapText="1"/>
    </xf>
    <xf numFmtId="0" fontId="35" fillId="9" borderId="19" xfId="0" applyFont="1" applyFill="1" applyBorder="1" applyAlignment="1">
      <alignment horizontal="center" vertical="center" wrapText="1"/>
    </xf>
    <xf numFmtId="165" fontId="35" fillId="9" borderId="23" xfId="0" applyNumberFormat="1" applyFont="1" applyFill="1" applyBorder="1" applyAlignment="1">
      <alignment horizontal="center" vertical="center" wrapText="1"/>
    </xf>
    <xf numFmtId="0" fontId="35" fillId="9" borderId="20" xfId="0" applyFont="1" applyFill="1" applyBorder="1" applyAlignment="1">
      <alignment horizontal="center" vertical="center" wrapText="1"/>
    </xf>
    <xf numFmtId="0" fontId="35" fillId="9" borderId="27" xfId="0" applyFont="1" applyFill="1" applyBorder="1" applyAlignment="1">
      <alignment horizontal="center" vertical="center" wrapText="1"/>
    </xf>
    <xf numFmtId="0" fontId="35" fillId="9" borderId="57" xfId="0" applyNumberFormat="1" applyFont="1" applyFill="1" applyBorder="1" applyAlignment="1">
      <alignment horizontal="center" vertical="center" wrapText="1"/>
    </xf>
    <xf numFmtId="49" fontId="35" fillId="9" borderId="27" xfId="0" applyNumberFormat="1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left" vertical="center" wrapText="1"/>
    </xf>
    <xf numFmtId="1" fontId="35" fillId="9" borderId="57" xfId="0" applyNumberFormat="1" applyFont="1" applyFill="1" applyBorder="1" applyAlignment="1">
      <alignment horizontal="center" vertical="center" wrapText="1"/>
    </xf>
    <xf numFmtId="1" fontId="35" fillId="9" borderId="27" xfId="0" applyNumberFormat="1" applyFont="1" applyFill="1" applyBorder="1" applyAlignment="1">
      <alignment horizontal="center" vertical="center" wrapText="1"/>
    </xf>
    <xf numFmtId="0" fontId="35" fillId="9" borderId="6" xfId="0" applyFont="1" applyFill="1" applyBorder="1" applyAlignment="1">
      <alignment horizontal="center" vertical="center" wrapText="1"/>
    </xf>
    <xf numFmtId="165" fontId="35" fillId="9" borderId="5" xfId="0" applyNumberFormat="1" applyFont="1" applyFill="1" applyBorder="1" applyAlignment="1">
      <alignment horizontal="center" vertical="center" wrapText="1"/>
    </xf>
    <xf numFmtId="0" fontId="35" fillId="9" borderId="22" xfId="0" applyFont="1" applyFill="1" applyBorder="1" applyAlignment="1">
      <alignment horizontal="left" vertical="center" wrapText="1"/>
    </xf>
    <xf numFmtId="165" fontId="35" fillId="9" borderId="24" xfId="0" applyNumberFormat="1" applyFont="1" applyFill="1" applyBorder="1" applyAlignment="1">
      <alignment horizontal="center" vertical="center" wrapText="1"/>
    </xf>
    <xf numFmtId="0" fontId="35" fillId="9" borderId="29" xfId="0" applyFont="1" applyFill="1" applyBorder="1" applyAlignment="1">
      <alignment horizontal="left" vertical="center" wrapText="1"/>
    </xf>
    <xf numFmtId="0" fontId="35" fillId="9" borderId="24" xfId="0" applyFont="1" applyFill="1" applyBorder="1" applyAlignment="1">
      <alignment horizontal="center" vertical="center" wrapText="1"/>
    </xf>
    <xf numFmtId="165" fontId="35" fillId="9" borderId="18" xfId="0" applyNumberFormat="1" applyFont="1" applyFill="1" applyBorder="1" applyAlignment="1">
      <alignment horizontal="center" vertical="center" wrapText="1"/>
    </xf>
    <xf numFmtId="0" fontId="35" fillId="9" borderId="25" xfId="0" applyFont="1" applyFill="1" applyBorder="1" applyAlignment="1">
      <alignment horizontal="center" vertical="center" wrapText="1"/>
    </xf>
    <xf numFmtId="0" fontId="35" fillId="9" borderId="22" xfId="0" applyFont="1" applyFill="1" applyBorder="1" applyAlignment="1">
      <alignment horizontal="center" vertical="center" wrapText="1"/>
    </xf>
    <xf numFmtId="0" fontId="35" fillId="9" borderId="29" xfId="0" applyNumberFormat="1" applyFont="1" applyFill="1" applyBorder="1" applyAlignment="1">
      <alignment horizontal="center" vertical="center" wrapText="1"/>
    </xf>
    <xf numFmtId="49" fontId="35" fillId="9" borderId="29" xfId="0" applyNumberFormat="1" applyFont="1" applyFill="1" applyBorder="1" applyAlignment="1">
      <alignment horizontal="center" vertical="center" wrapText="1"/>
    </xf>
    <xf numFmtId="0" fontId="35" fillId="9" borderId="44" xfId="0" applyFont="1" applyFill="1" applyBorder="1" applyAlignment="1">
      <alignment horizontal="left" vertical="center" wrapText="1"/>
    </xf>
    <xf numFmtId="0" fontId="35" fillId="9" borderId="45" xfId="0" applyFont="1" applyFill="1" applyBorder="1" applyAlignment="1">
      <alignment horizontal="center" vertical="center" wrapText="1"/>
    </xf>
    <xf numFmtId="0" fontId="35" fillId="9" borderId="46" xfId="0" applyFont="1" applyFill="1" applyBorder="1" applyAlignment="1">
      <alignment horizontal="center" vertical="center" wrapText="1"/>
    </xf>
    <xf numFmtId="0" fontId="35" fillId="9" borderId="44" xfId="0" applyNumberFormat="1" applyFont="1" applyFill="1" applyBorder="1" applyAlignment="1">
      <alignment horizontal="center" vertical="center" wrapText="1"/>
    </xf>
    <xf numFmtId="165" fontId="35" fillId="9" borderId="34" xfId="0" applyNumberFormat="1" applyFont="1" applyFill="1" applyBorder="1" applyAlignment="1">
      <alignment horizontal="center" vertical="center" wrapText="1"/>
    </xf>
    <xf numFmtId="0" fontId="35" fillId="9" borderId="28" xfId="0" applyFont="1" applyFill="1" applyBorder="1" applyAlignment="1">
      <alignment horizontal="center" vertical="center" wrapText="1"/>
    </xf>
    <xf numFmtId="165" fontId="35" fillId="9" borderId="7" xfId="0" applyNumberFormat="1" applyFont="1" applyFill="1" applyBorder="1" applyAlignment="1">
      <alignment horizontal="center" vertical="center" wrapText="1"/>
    </xf>
    <xf numFmtId="0" fontId="35" fillId="9" borderId="13" xfId="0" applyFont="1" applyFill="1" applyBorder="1" applyAlignment="1">
      <alignment horizontal="center" vertical="center" wrapText="1"/>
    </xf>
    <xf numFmtId="0" fontId="35" fillId="9" borderId="14" xfId="0" applyFont="1" applyFill="1" applyBorder="1" applyAlignment="1">
      <alignment horizontal="center" vertical="center" wrapText="1"/>
    </xf>
    <xf numFmtId="0" fontId="35" fillId="9" borderId="12" xfId="0" applyNumberFormat="1" applyFont="1" applyFill="1" applyBorder="1" applyAlignment="1">
      <alignment horizontal="center" vertical="center" wrapText="1"/>
    </xf>
    <xf numFmtId="49" fontId="35" fillId="9" borderId="12" xfId="0" applyNumberFormat="1" applyFont="1" applyFill="1" applyBorder="1" applyAlignment="1">
      <alignment horizontal="center" vertical="center" wrapText="1"/>
    </xf>
    <xf numFmtId="0" fontId="35" fillId="9" borderId="27" xfId="0" applyFont="1" applyFill="1" applyBorder="1" applyAlignment="1">
      <alignment horizontal="left" vertical="center" wrapText="1"/>
    </xf>
    <xf numFmtId="0" fontId="35" fillId="9" borderId="54" xfId="0" applyFont="1" applyFill="1" applyBorder="1" applyAlignment="1">
      <alignment horizontal="center" vertical="center" wrapText="1"/>
    </xf>
    <xf numFmtId="49" fontId="35" fillId="9" borderId="22" xfId="0" applyNumberFormat="1" applyFont="1" applyFill="1" applyBorder="1" applyAlignment="1">
      <alignment horizontal="center" vertical="center" wrapText="1"/>
    </xf>
    <xf numFmtId="49" fontId="35" fillId="9" borderId="14" xfId="0" applyNumberFormat="1" applyFont="1" applyFill="1" applyBorder="1" applyAlignment="1">
      <alignment horizontal="center" vertical="center" wrapText="1"/>
    </xf>
    <xf numFmtId="164" fontId="25" fillId="0" borderId="6" xfId="0" applyNumberFormat="1" applyFont="1" applyFill="1" applyBorder="1" applyAlignment="1">
      <alignment horizontal="center" vertical="center" wrapText="1"/>
    </xf>
    <xf numFmtId="164" fontId="25" fillId="0" borderId="8" xfId="0" applyNumberFormat="1" applyFont="1" applyFill="1" applyBorder="1" applyAlignment="1">
      <alignment horizontal="center" vertical="center" wrapText="1"/>
    </xf>
    <xf numFmtId="164" fontId="25" fillId="0" borderId="11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164" fontId="25" fillId="0" borderId="9" xfId="0" applyNumberFormat="1" applyFont="1" applyFill="1" applyBorder="1" applyAlignment="1">
      <alignment horizontal="center" vertical="center" wrapText="1"/>
    </xf>
    <xf numFmtId="164" fontId="25" fillId="6" borderId="11" xfId="0" applyNumberFormat="1" applyFont="1" applyFill="1" applyBorder="1" applyAlignment="1">
      <alignment horizontal="center" vertical="center" wrapText="1"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5" fillId="0" borderId="13" xfId="0" applyNumberFormat="1" applyFont="1" applyFill="1" applyBorder="1" applyAlignment="1">
      <alignment horizontal="center" vertical="center" wrapText="1"/>
    </xf>
    <xf numFmtId="164" fontId="25" fillId="6" borderId="14" xfId="0" applyNumberFormat="1" applyFont="1" applyFill="1" applyBorder="1" applyAlignment="1">
      <alignment horizontal="center" vertical="center" wrapText="1"/>
    </xf>
    <xf numFmtId="164" fontId="25" fillId="0" borderId="5" xfId="0" applyNumberFormat="1" applyFont="1" applyFill="1" applyBorder="1" applyAlignment="1">
      <alignment horizontal="center" vertical="center" wrapText="1"/>
    </xf>
    <xf numFmtId="164" fontId="25" fillId="0" borderId="24" xfId="0" applyNumberFormat="1" applyFont="1" applyFill="1" applyBorder="1" applyAlignment="1">
      <alignment horizontal="center" vertical="center" wrapText="1"/>
    </xf>
    <xf numFmtId="164" fontId="25" fillId="0" borderId="48" xfId="0" applyNumberFormat="1" applyFont="1" applyFill="1" applyBorder="1" applyAlignment="1">
      <alignment horizontal="center" vertical="center" wrapText="1"/>
    </xf>
    <xf numFmtId="164" fontId="25" fillId="0" borderId="26" xfId="0" applyNumberFormat="1" applyFont="1" applyFill="1" applyBorder="1" applyAlignment="1">
      <alignment horizontal="center" vertical="center" wrapText="1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8" xfId="0" applyNumberFormat="1" applyFont="1" applyFill="1" applyBorder="1" applyAlignment="1">
      <alignment horizontal="center" vertical="center" wrapText="1"/>
    </xf>
    <xf numFmtId="164" fontId="25" fillId="6" borderId="26" xfId="0" applyNumberFormat="1" applyFont="1" applyFill="1" applyBorder="1" applyAlignment="1">
      <alignment horizontal="center" vertical="center" wrapText="1"/>
    </xf>
    <xf numFmtId="164" fontId="25" fillId="0" borderId="29" xfId="0" applyNumberFormat="1" applyFont="1" applyFill="1" applyBorder="1" applyAlignment="1">
      <alignment horizontal="center" vertical="center" wrapText="1"/>
    </xf>
    <xf numFmtId="164" fontId="25" fillId="0" borderId="25" xfId="0" applyNumberFormat="1" applyFont="1" applyFill="1" applyBorder="1" applyAlignment="1">
      <alignment horizontal="center" vertical="center" wrapText="1"/>
    </xf>
    <xf numFmtId="0" fontId="14" fillId="6" borderId="78" xfId="0" applyFont="1" applyFill="1" applyBorder="1"/>
    <xf numFmtId="164" fontId="25" fillId="0" borderId="49" xfId="0" applyNumberFormat="1" applyFont="1" applyFill="1" applyBorder="1" applyAlignment="1">
      <alignment horizontal="center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164" fontId="25" fillId="6" borderId="22" xfId="0" applyNumberFormat="1" applyFont="1" applyFill="1" applyBorder="1" applyAlignment="1">
      <alignment horizontal="center" vertical="center" wrapText="1"/>
    </xf>
    <xf numFmtId="164" fontId="25" fillId="0" borderId="36" xfId="0" applyNumberFormat="1" applyFont="1" applyFill="1" applyBorder="1" applyAlignment="1">
      <alignment horizontal="center" vertical="center" wrapText="1"/>
    </xf>
    <xf numFmtId="164" fontId="25" fillId="0" borderId="50" xfId="0" applyNumberFormat="1" applyFont="1" applyFill="1" applyBorder="1" applyAlignment="1">
      <alignment horizontal="center" vertical="center" wrapText="1"/>
    </xf>
    <xf numFmtId="164" fontId="25" fillId="0" borderId="41" xfId="0" applyNumberFormat="1" applyFont="1" applyFill="1" applyBorder="1" applyAlignment="1">
      <alignment horizontal="center" vertical="center" wrapText="1"/>
    </xf>
    <xf numFmtId="164" fontId="25" fillId="0" borderId="40" xfId="0" applyNumberFormat="1" applyFont="1" applyFill="1" applyBorder="1" applyAlignment="1">
      <alignment horizontal="center" vertical="center" wrapText="1"/>
    </xf>
    <xf numFmtId="164" fontId="44" fillId="6" borderId="34" xfId="0" applyNumberFormat="1" applyFont="1" applyFill="1" applyBorder="1" applyAlignment="1">
      <alignment horizontal="center" vertical="center" wrapText="1"/>
    </xf>
    <xf numFmtId="164" fontId="44" fillId="0" borderId="51" xfId="0" applyNumberFormat="1" applyFont="1" applyFill="1" applyBorder="1" applyAlignment="1">
      <alignment horizontal="center" vertical="center" wrapText="1"/>
    </xf>
    <xf numFmtId="164" fontId="44" fillId="0" borderId="43" xfId="0" applyNumberFormat="1" applyFont="1" applyFill="1" applyBorder="1" applyAlignment="1">
      <alignment horizontal="center" vertical="center" wrapText="1"/>
    </xf>
    <xf numFmtId="164" fontId="44" fillId="0" borderId="46" xfId="0" applyNumberFormat="1" applyFont="1" applyFill="1" applyBorder="1" applyAlignment="1">
      <alignment horizontal="center" vertical="center" wrapText="1"/>
    </xf>
    <xf numFmtId="164" fontId="44" fillId="0" borderId="42" xfId="0" applyNumberFormat="1" applyFont="1" applyFill="1" applyBorder="1" applyAlignment="1">
      <alignment horizontal="center" vertical="center" wrapText="1"/>
    </xf>
    <xf numFmtId="164" fontId="44" fillId="0" borderId="52" xfId="0" applyNumberFormat="1" applyFont="1" applyFill="1" applyBorder="1" applyAlignment="1">
      <alignment horizontal="center" vertical="center" wrapText="1"/>
    </xf>
    <xf numFmtId="164" fontId="44" fillId="0" borderId="34" xfId="0" applyNumberFormat="1" applyFont="1" applyFill="1" applyBorder="1" applyAlignment="1">
      <alignment horizontal="center" vertical="center" wrapText="1"/>
    </xf>
    <xf numFmtId="164" fontId="44" fillId="6" borderId="43" xfId="0" applyNumberFormat="1" applyFont="1" applyFill="1" applyBorder="1" applyAlignment="1">
      <alignment horizontal="center" vertical="center" wrapText="1"/>
    </xf>
    <xf numFmtId="164" fontId="44" fillId="0" borderId="44" xfId="0" applyNumberFormat="1" applyFont="1" applyFill="1" applyBorder="1" applyAlignment="1">
      <alignment horizontal="center" vertical="center" wrapText="1"/>
    </xf>
    <xf numFmtId="164" fontId="44" fillId="0" borderId="37" xfId="0" applyNumberFormat="1" applyFont="1" applyFill="1" applyBorder="1" applyAlignment="1">
      <alignment horizontal="center" vertical="center" wrapText="1"/>
    </xf>
    <xf numFmtId="164" fontId="44" fillId="0" borderId="38" xfId="0" applyNumberFormat="1" applyFont="1" applyFill="1" applyBorder="1" applyAlignment="1">
      <alignment horizontal="center" vertical="center" wrapText="1"/>
    </xf>
    <xf numFmtId="164" fontId="44" fillId="6" borderId="39" xfId="0" applyNumberFormat="1" applyFont="1" applyFill="1" applyBorder="1" applyAlignment="1">
      <alignment horizontal="center" vertical="center" wrapText="1"/>
    </xf>
    <xf numFmtId="164" fontId="44" fillId="0" borderId="33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 vertical="center"/>
    </xf>
    <xf numFmtId="164" fontId="25" fillId="0" borderId="55" xfId="0" applyNumberFormat="1" applyFont="1" applyFill="1" applyBorder="1" applyAlignment="1">
      <alignment horizontal="center" vertical="center"/>
    </xf>
    <xf numFmtId="164" fontId="25" fillId="0" borderId="21" xfId="0" applyNumberFormat="1" applyFont="1" applyFill="1" applyBorder="1" applyAlignment="1">
      <alignment horizontal="center" vertical="center"/>
    </xf>
    <xf numFmtId="164" fontId="25" fillId="0" borderId="27" xfId="0" applyNumberFormat="1" applyFont="1" applyFill="1" applyBorder="1" applyAlignment="1">
      <alignment horizontal="center" vertical="center"/>
    </xf>
    <xf numFmtId="164" fontId="25" fillId="0" borderId="54" xfId="0" applyNumberFormat="1" applyFont="1" applyFill="1" applyBorder="1" applyAlignment="1">
      <alignment horizontal="center" vertical="center"/>
    </xf>
    <xf numFmtId="164" fontId="25" fillId="0" borderId="56" xfId="0" applyNumberFormat="1" applyFont="1" applyFill="1" applyBorder="1" applyAlignment="1">
      <alignment horizontal="center" vertical="center"/>
    </xf>
    <xf numFmtId="164" fontId="25" fillId="6" borderId="21" xfId="0" applyNumberFormat="1" applyFont="1" applyFill="1" applyBorder="1" applyAlignment="1">
      <alignment horizontal="center" vertical="center"/>
    </xf>
    <xf numFmtId="164" fontId="25" fillId="0" borderId="57" xfId="0" applyNumberFormat="1" applyFont="1" applyFill="1" applyBorder="1" applyAlignment="1">
      <alignment horizontal="center" vertical="center"/>
    </xf>
    <xf numFmtId="164" fontId="25" fillId="0" borderId="13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25" fillId="6" borderId="14" xfId="0" applyNumberFormat="1" applyFont="1" applyFill="1" applyBorder="1" applyAlignment="1">
      <alignment horizontal="center" vertical="center"/>
    </xf>
    <xf numFmtId="164" fontId="25" fillId="0" borderId="23" xfId="0" applyNumberFormat="1" applyFont="1" applyFill="1" applyBorder="1" applyAlignment="1">
      <alignment horizontal="center" vertical="center"/>
    </xf>
    <xf numFmtId="0" fontId="14" fillId="6" borderId="22" xfId="0" applyFont="1" applyFill="1" applyBorder="1"/>
    <xf numFmtId="0" fontId="25" fillId="0" borderId="49" xfId="0" applyFont="1" applyFill="1" applyBorder="1" applyAlignment="1">
      <alignment horizontal="center"/>
    </xf>
    <xf numFmtId="0" fontId="25" fillId="0" borderId="48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 vertical="center" wrapText="1"/>
    </xf>
    <xf numFmtId="0" fontId="45" fillId="0" borderId="39" xfId="0" applyFont="1" applyFill="1" applyBorder="1" applyAlignment="1">
      <alignment horizontal="center" vertical="center" wrapText="1"/>
    </xf>
    <xf numFmtId="164" fontId="46" fillId="0" borderId="41" xfId="0" applyNumberFormat="1" applyFont="1" applyFill="1" applyBorder="1" applyAlignment="1">
      <alignment horizontal="center" vertical="center" wrapText="1"/>
    </xf>
    <xf numFmtId="164" fontId="46" fillId="0" borderId="50" xfId="0" applyNumberFormat="1" applyFont="1" applyFill="1" applyBorder="1" applyAlignment="1">
      <alignment horizontal="center" vertical="center" wrapText="1"/>
    </xf>
    <xf numFmtId="164" fontId="46" fillId="0" borderId="26" xfId="0" applyNumberFormat="1" applyFont="1" applyFill="1" applyBorder="1" applyAlignment="1">
      <alignment horizontal="center" vertical="center" wrapText="1"/>
    </xf>
    <xf numFmtId="164" fontId="46" fillId="0" borderId="22" xfId="0" applyNumberFormat="1" applyFont="1" applyFill="1" applyBorder="1" applyAlignment="1">
      <alignment horizontal="center" vertical="center" wrapText="1"/>
    </xf>
    <xf numFmtId="164" fontId="46" fillId="0" borderId="28" xfId="0" applyNumberFormat="1" applyFont="1" applyFill="1" applyBorder="1" applyAlignment="1">
      <alignment horizontal="center" vertical="center" wrapText="1"/>
    </xf>
    <xf numFmtId="164" fontId="46" fillId="0" borderId="24" xfId="0" applyNumberFormat="1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/>
    </xf>
    <xf numFmtId="165" fontId="4" fillId="3" borderId="50" xfId="0" applyNumberFormat="1" applyFont="1" applyFill="1" applyBorder="1" applyAlignment="1">
      <alignment horizontal="center" vertical="center" wrapText="1"/>
    </xf>
    <xf numFmtId="165" fontId="4" fillId="3" borderId="39" xfId="0" applyNumberFormat="1" applyFont="1" applyFill="1" applyBorder="1" applyAlignment="1">
      <alignment horizontal="center" vertical="center" wrapText="1"/>
    </xf>
    <xf numFmtId="164" fontId="44" fillId="6" borderId="41" xfId="0" applyNumberFormat="1" applyFont="1" applyFill="1" applyBorder="1" applyAlignment="1">
      <alignment horizontal="center" vertical="center" wrapText="1"/>
    </xf>
    <xf numFmtId="164" fontId="44" fillId="0" borderId="50" xfId="0" applyNumberFormat="1" applyFont="1" applyFill="1" applyBorder="1" applyAlignment="1">
      <alignment horizontal="center" vertical="center" wrapText="1"/>
    </xf>
    <xf numFmtId="164" fontId="44" fillId="0" borderId="39" xfId="0" applyNumberFormat="1" applyFont="1" applyFill="1" applyBorder="1" applyAlignment="1">
      <alignment horizontal="center" vertical="center" wrapText="1"/>
    </xf>
    <xf numFmtId="164" fontId="44" fillId="0" borderId="35" xfId="0" applyNumberFormat="1" applyFont="1" applyFill="1" applyBorder="1" applyAlignment="1">
      <alignment horizontal="center" vertical="center" wrapText="1"/>
    </xf>
    <xf numFmtId="164" fontId="44" fillId="0" borderId="36" xfId="0" applyNumberFormat="1" applyFont="1" applyFill="1" applyBorder="1" applyAlignment="1">
      <alignment horizontal="center" vertical="center" wrapText="1"/>
    </xf>
    <xf numFmtId="164" fontId="44" fillId="0" borderId="41" xfId="0" applyNumberFormat="1" applyFont="1" applyFill="1" applyBorder="1" applyAlignment="1">
      <alignment horizontal="center" vertical="center" wrapText="1"/>
    </xf>
    <xf numFmtId="164" fontId="44" fillId="6" borderId="38" xfId="0" applyNumberFormat="1" applyFont="1" applyFill="1" applyBorder="1" applyAlignment="1">
      <alignment horizontal="center" vertical="center" wrapText="1"/>
    </xf>
    <xf numFmtId="164" fontId="44" fillId="0" borderId="58" xfId="0" applyNumberFormat="1" applyFont="1" applyFill="1" applyBorder="1" applyAlignment="1">
      <alignment horizontal="center" vertical="center" wrapText="1"/>
    </xf>
    <xf numFmtId="164" fontId="44" fillId="0" borderId="45" xfId="0" applyNumberFormat="1" applyFont="1" applyFill="1" applyBorder="1" applyAlignment="1">
      <alignment horizontal="center" vertical="center" wrapText="1"/>
    </xf>
    <xf numFmtId="164" fontId="44" fillId="6" borderId="46" xfId="0" applyNumberFormat="1" applyFont="1" applyFill="1" applyBorder="1" applyAlignment="1">
      <alignment horizontal="center" vertical="center" wrapText="1"/>
    </xf>
    <xf numFmtId="164" fontId="44" fillId="0" borderId="40" xfId="0" applyNumberFormat="1" applyFont="1" applyFill="1" applyBorder="1" applyAlignment="1">
      <alignment horizontal="center" vertical="center" wrapText="1"/>
    </xf>
    <xf numFmtId="0" fontId="14" fillId="6" borderId="14" xfId="0" applyFont="1" applyFill="1" applyBorder="1"/>
    <xf numFmtId="164" fontId="25" fillId="0" borderId="9" xfId="0" applyNumberFormat="1" applyFont="1" applyFill="1" applyBorder="1" applyAlignment="1">
      <alignment horizontal="center" vertical="center"/>
    </xf>
    <xf numFmtId="164" fontId="25" fillId="0" borderId="8" xfId="0" applyNumberFormat="1" applyFont="1" applyFill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164" fontId="25" fillId="0" borderId="24" xfId="0" applyNumberFormat="1" applyFont="1" applyFill="1" applyBorder="1" applyAlignment="1">
      <alignment horizontal="center" vertical="center"/>
    </xf>
    <xf numFmtId="164" fontId="25" fillId="0" borderId="48" xfId="0" applyNumberFormat="1" applyFont="1" applyFill="1" applyBorder="1" applyAlignment="1">
      <alignment horizontal="center" vertical="center"/>
    </xf>
    <xf numFmtId="164" fontId="25" fillId="0" borderId="26" xfId="0" applyNumberFormat="1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/>
    </xf>
    <xf numFmtId="164" fontId="25" fillId="0" borderId="49" xfId="0" applyNumberFormat="1" applyFont="1" applyFill="1" applyBorder="1" applyAlignment="1">
      <alignment horizontal="center" vertical="center"/>
    </xf>
    <xf numFmtId="164" fontId="25" fillId="0" borderId="28" xfId="0" applyNumberFormat="1" applyFont="1" applyFill="1" applyBorder="1" applyAlignment="1">
      <alignment horizontal="center" vertical="center"/>
    </xf>
    <xf numFmtId="164" fontId="25" fillId="6" borderId="26" xfId="0" applyNumberFormat="1" applyFont="1" applyFill="1" applyBorder="1" applyAlignment="1">
      <alignment horizontal="center" vertical="center"/>
    </xf>
    <xf numFmtId="164" fontId="25" fillId="0" borderId="29" xfId="0" applyNumberFormat="1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center" vertical="center"/>
    </xf>
    <xf numFmtId="164" fontId="25" fillId="6" borderId="22" xfId="0" applyNumberFormat="1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25" fillId="0" borderId="40" xfId="0" applyFont="1" applyFill="1" applyBorder="1" applyAlignment="1">
      <alignment horizontal="center"/>
    </xf>
    <xf numFmtId="164" fontId="25" fillId="6" borderId="27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center" vertical="center"/>
    </xf>
    <xf numFmtId="0" fontId="44" fillId="0" borderId="53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77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4" fillId="6" borderId="59" xfId="0" applyFont="1" applyFill="1" applyBorder="1" applyAlignment="1">
      <alignment horizontal="center" vertical="center" wrapText="1"/>
    </xf>
    <xf numFmtId="0" fontId="44" fillId="0" borderId="76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59" xfId="0" applyFont="1" applyFill="1" applyBorder="1" applyAlignment="1">
      <alignment horizontal="center" vertical="center" wrapText="1"/>
    </xf>
    <xf numFmtId="0" fontId="44" fillId="6" borderId="17" xfId="0" applyFont="1" applyFill="1" applyBorder="1" applyAlignment="1">
      <alignment horizontal="center" vertical="center" wrapText="1"/>
    </xf>
    <xf numFmtId="0" fontId="15" fillId="4" borderId="61" xfId="0" applyFont="1" applyFill="1" applyBorder="1" applyAlignment="1">
      <alignment horizontal="right" vertical="center" wrapText="1"/>
    </xf>
    <xf numFmtId="166" fontId="4" fillId="4" borderId="79" xfId="0" applyNumberFormat="1" applyFont="1" applyFill="1" applyBorder="1" applyAlignment="1">
      <alignment horizontal="center" vertical="center" wrapText="1"/>
    </xf>
    <xf numFmtId="164" fontId="44" fillId="4" borderId="61" xfId="0" applyNumberFormat="1" applyFont="1" applyFill="1" applyBorder="1" applyAlignment="1">
      <alignment horizontal="center" vertical="center" wrapText="1"/>
    </xf>
    <xf numFmtId="164" fontId="44" fillId="4" borderId="66" xfId="0" applyNumberFormat="1" applyFont="1" applyFill="1" applyBorder="1" applyAlignment="1">
      <alignment horizontal="center" vertical="center" wrapText="1"/>
    </xf>
    <xf numFmtId="164" fontId="44" fillId="4" borderId="80" xfId="0" applyNumberFormat="1" applyFont="1" applyFill="1" applyBorder="1" applyAlignment="1">
      <alignment horizontal="center" vertical="center" wrapText="1"/>
    </xf>
    <xf numFmtId="164" fontId="44" fillId="4" borderId="67" xfId="0" applyNumberFormat="1" applyFont="1" applyFill="1" applyBorder="1" applyAlignment="1">
      <alignment horizontal="center" vertical="center" wrapText="1"/>
    </xf>
    <xf numFmtId="164" fontId="44" fillId="4" borderId="79" xfId="0" applyNumberFormat="1" applyFont="1" applyFill="1" applyBorder="1" applyAlignment="1">
      <alignment horizontal="center" vertical="center" wrapText="1"/>
    </xf>
    <xf numFmtId="164" fontId="44" fillId="4" borderId="65" xfId="0" applyNumberFormat="1" applyFont="1" applyFill="1" applyBorder="1" applyAlignment="1">
      <alignment horizontal="center" vertical="center" wrapText="1"/>
    </xf>
    <xf numFmtId="164" fontId="44" fillId="4" borderId="70" xfId="0" applyNumberFormat="1" applyFont="1" applyFill="1" applyBorder="1" applyAlignment="1">
      <alignment horizontal="center" vertical="center" wrapText="1"/>
    </xf>
    <xf numFmtId="164" fontId="31" fillId="2" borderId="22" xfId="0" applyNumberFormat="1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164" fontId="3" fillId="2" borderId="49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0" fontId="3" fillId="2" borderId="49" xfId="0" applyFont="1" applyFill="1" applyBorder="1"/>
    <xf numFmtId="0" fontId="3" fillId="2" borderId="15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31" fillId="2" borderId="22" xfId="0" applyFont="1" applyFill="1" applyBorder="1"/>
    <xf numFmtId="164" fontId="4" fillId="6" borderId="50" xfId="0" applyNumberFormat="1" applyFont="1" applyFill="1" applyBorder="1" applyAlignment="1">
      <alignment horizontal="center" vertical="center" wrapText="1"/>
    </xf>
    <xf numFmtId="164" fontId="4" fillId="6" borderId="43" xfId="0" applyNumberFormat="1" applyFont="1" applyFill="1" applyBorder="1" applyAlignment="1">
      <alignment horizontal="center" vertical="center" wrapText="1"/>
    </xf>
    <xf numFmtId="164" fontId="15" fillId="6" borderId="46" xfId="0" applyNumberFormat="1" applyFont="1" applyFill="1" applyBorder="1" applyAlignment="1">
      <alignment horizontal="center" vertical="center" wrapText="1"/>
    </xf>
    <xf numFmtId="164" fontId="4" fillId="6" borderId="45" xfId="0" applyNumberFormat="1" applyFont="1" applyFill="1" applyBorder="1" applyAlignment="1">
      <alignment horizontal="center" vertical="center" wrapText="1"/>
    </xf>
    <xf numFmtId="164" fontId="4" fillId="6" borderId="46" xfId="0" applyNumberFormat="1" applyFont="1" applyFill="1" applyBorder="1" applyAlignment="1">
      <alignment horizontal="center" vertical="center" wrapText="1"/>
    </xf>
    <xf numFmtId="164" fontId="4" fillId="6" borderId="42" xfId="0" applyNumberFormat="1" applyFont="1" applyFill="1" applyBorder="1" applyAlignment="1">
      <alignment horizontal="center" vertical="center" wrapText="1"/>
    </xf>
    <xf numFmtId="164" fontId="4" fillId="6" borderId="47" xfId="0" applyNumberFormat="1" applyFont="1" applyFill="1" applyBorder="1" applyAlignment="1">
      <alignment horizontal="center" vertical="center" wrapText="1"/>
    </xf>
    <xf numFmtId="164" fontId="4" fillId="6" borderId="72" xfId="0" applyNumberFormat="1" applyFont="1" applyFill="1" applyBorder="1" applyAlignment="1">
      <alignment horizontal="center" vertical="center" wrapText="1"/>
    </xf>
    <xf numFmtId="0" fontId="29" fillId="2" borderId="26" xfId="0" applyFont="1" applyFill="1" applyBorder="1"/>
    <xf numFmtId="164" fontId="31" fillId="2" borderId="14" xfId="0" applyNumberFormat="1" applyFont="1" applyFill="1" applyBorder="1" applyAlignment="1">
      <alignment horizontal="center" vertical="center" wrapText="1"/>
    </xf>
    <xf numFmtId="164" fontId="3" fillId="2" borderId="56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1" fillId="2" borderId="26" xfId="0" applyFont="1" applyFill="1" applyBorder="1"/>
    <xf numFmtId="0" fontId="31" fillId="2" borderId="0" xfId="0" applyFont="1" applyFill="1" applyBorder="1"/>
    <xf numFmtId="0" fontId="31" fillId="2" borderId="0" xfId="0" applyFont="1" applyFill="1" applyBorder="1" applyAlignment="1">
      <alignment horizontal="center"/>
    </xf>
    <xf numFmtId="0" fontId="31" fillId="2" borderId="78" xfId="0" applyFont="1" applyFill="1" applyBorder="1"/>
    <xf numFmtId="164" fontId="4" fillId="6" borderId="36" xfId="0" applyNumberFormat="1" applyFont="1" applyFill="1" applyBorder="1" applyAlignment="1">
      <alignment horizontal="center" vertical="center" wrapText="1"/>
    </xf>
    <xf numFmtId="164" fontId="3" fillId="2" borderId="55" xfId="0" applyNumberFormat="1" applyFont="1" applyFill="1" applyBorder="1" applyAlignment="1">
      <alignment horizontal="center" vertical="center" wrapText="1"/>
    </xf>
    <xf numFmtId="164" fontId="31" fillId="2" borderId="27" xfId="0" applyNumberFormat="1" applyFont="1" applyFill="1" applyBorder="1" applyAlignment="1">
      <alignment horizontal="center" vertical="center" wrapText="1"/>
    </xf>
    <xf numFmtId="164" fontId="3" fillId="2" borderId="38" xfId="0" applyNumberFormat="1" applyFont="1" applyFill="1" applyBorder="1" applyAlignment="1">
      <alignment horizontal="center" vertical="center" wrapText="1"/>
    </xf>
    <xf numFmtId="164" fontId="31" fillId="2" borderId="39" xfId="0" applyNumberFormat="1" applyFont="1" applyFill="1" applyBorder="1" applyAlignment="1">
      <alignment horizontal="center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0" fontId="31" fillId="2" borderId="38" xfId="0" applyFont="1" applyFill="1" applyBorder="1"/>
    <xf numFmtId="164" fontId="3" fillId="2" borderId="39" xfId="0" applyNumberFormat="1" applyFont="1" applyFill="1" applyBorder="1" applyAlignment="1">
      <alignment horizontal="center" vertical="center" wrapText="1"/>
    </xf>
    <xf numFmtId="164" fontId="3" fillId="2" borderId="45" xfId="0" applyNumberFormat="1" applyFont="1" applyFill="1" applyBorder="1" applyAlignment="1">
      <alignment horizontal="center" vertical="center" wrapText="1"/>
    </xf>
    <xf numFmtId="164" fontId="3" fillId="2" borderId="43" xfId="0" applyNumberFormat="1" applyFont="1" applyFill="1" applyBorder="1" applyAlignment="1">
      <alignment horizontal="center" vertical="center" wrapText="1"/>
    </xf>
    <xf numFmtId="164" fontId="3" fillId="2" borderId="46" xfId="0" applyNumberFormat="1" applyFont="1" applyFill="1" applyBorder="1" applyAlignment="1">
      <alignment horizontal="center" vertical="center" wrapText="1"/>
    </xf>
    <xf numFmtId="164" fontId="4" fillId="6" borderId="66" xfId="0" applyNumberFormat="1" applyFont="1" applyFill="1" applyBorder="1" applyAlignment="1">
      <alignment horizontal="center" vertical="center" wrapText="1"/>
    </xf>
    <xf numFmtId="164" fontId="4" fillId="6" borderId="80" xfId="0" applyNumberFormat="1" applyFont="1" applyFill="1" applyBorder="1" applyAlignment="1">
      <alignment horizontal="center" vertical="center" wrapText="1"/>
    </xf>
    <xf numFmtId="164" fontId="15" fillId="6" borderId="65" xfId="0" applyNumberFormat="1" applyFont="1" applyFill="1" applyBorder="1" applyAlignment="1">
      <alignment horizontal="center" vertical="center" wrapText="1"/>
    </xf>
    <xf numFmtId="164" fontId="4" fillId="6" borderId="67" xfId="0" applyNumberFormat="1" applyFont="1" applyFill="1" applyBorder="1" applyAlignment="1">
      <alignment horizontal="center" vertical="center" wrapText="1"/>
    </xf>
    <xf numFmtId="164" fontId="4" fillId="6" borderId="65" xfId="0" applyNumberFormat="1" applyFont="1" applyFill="1" applyBorder="1" applyAlignment="1">
      <alignment horizontal="center" vertical="center" wrapText="1"/>
    </xf>
    <xf numFmtId="164" fontId="3" fillId="2" borderId="23" xfId="0" applyNumberFormat="1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 vertical="center" wrapText="1"/>
    </xf>
    <xf numFmtId="164" fontId="4" fillId="6" borderId="40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1" fillId="0" borderId="0" xfId="0" applyFont="1" applyBorder="1"/>
    <xf numFmtId="164" fontId="3" fillId="0" borderId="60" xfId="0" applyNumberFormat="1" applyFont="1" applyFill="1" applyBorder="1" applyAlignment="1">
      <alignment horizontal="center" vertical="center" wrapText="1"/>
    </xf>
    <xf numFmtId="164" fontId="3" fillId="0" borderId="59" xfId="0" applyNumberFormat="1" applyFont="1" applyFill="1" applyBorder="1" applyAlignment="1">
      <alignment horizontal="center" vertical="center" wrapText="1"/>
    </xf>
    <xf numFmtId="164" fontId="31" fillId="0" borderId="17" xfId="0" applyNumberFormat="1" applyFont="1" applyFill="1" applyBorder="1" applyAlignment="1">
      <alignment horizontal="center" vertical="center" wrapText="1"/>
    </xf>
    <xf numFmtId="164" fontId="3" fillId="0" borderId="7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7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166" fontId="4" fillId="4" borderId="65" xfId="0" applyNumberFormat="1" applyFont="1" applyFill="1" applyBorder="1" applyAlignment="1">
      <alignment horizontal="center" vertical="center" wrapText="1"/>
    </xf>
    <xf numFmtId="164" fontId="4" fillId="4" borderId="66" xfId="0" applyNumberFormat="1" applyFont="1" applyFill="1" applyBorder="1" applyAlignment="1">
      <alignment horizontal="center" vertical="center" wrapText="1"/>
    </xf>
    <xf numFmtId="164" fontId="4" fillId="4" borderId="80" xfId="0" applyNumberFormat="1" applyFont="1" applyFill="1" applyBorder="1" applyAlignment="1">
      <alignment horizontal="center" vertical="center" wrapText="1"/>
    </xf>
    <xf numFmtId="164" fontId="15" fillId="4" borderId="65" xfId="0" applyNumberFormat="1" applyFont="1" applyFill="1" applyBorder="1" applyAlignment="1">
      <alignment horizontal="center" vertical="center" wrapText="1"/>
    </xf>
    <xf numFmtId="164" fontId="4" fillId="4" borderId="67" xfId="0" applyNumberFormat="1" applyFont="1" applyFill="1" applyBorder="1" applyAlignment="1">
      <alignment horizontal="center" vertical="center" wrapText="1"/>
    </xf>
    <xf numFmtId="164" fontId="4" fillId="4" borderId="65" xfId="0" applyNumberFormat="1" applyFont="1" applyFill="1" applyBorder="1" applyAlignment="1">
      <alignment horizontal="center" vertical="center" wrapText="1"/>
    </xf>
    <xf numFmtId="164" fontId="4" fillId="4" borderId="70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35" fillId="7" borderId="24" xfId="0" applyFont="1" applyFill="1" applyBorder="1" applyAlignment="1">
      <alignment horizontal="center" vertical="center" wrapText="1"/>
    </xf>
    <xf numFmtId="165" fontId="35" fillId="7" borderId="18" xfId="0" applyNumberFormat="1" applyFont="1" applyFill="1" applyBorder="1" applyAlignment="1">
      <alignment horizontal="center" vertical="center" wrapText="1"/>
    </xf>
    <xf numFmtId="0" fontId="35" fillId="7" borderId="25" xfId="0" applyFont="1" applyFill="1" applyBorder="1" applyAlignment="1">
      <alignment horizontal="center" vertical="center" wrapText="1"/>
    </xf>
    <xf numFmtId="0" fontId="35" fillId="7" borderId="22" xfId="0" applyFont="1" applyFill="1" applyBorder="1" applyAlignment="1">
      <alignment horizontal="center" vertical="center" wrapText="1"/>
    </xf>
    <xf numFmtId="165" fontId="35" fillId="7" borderId="24" xfId="0" applyNumberFormat="1" applyFont="1" applyFill="1" applyBorder="1" applyAlignment="1">
      <alignment horizontal="center" vertical="center" wrapText="1"/>
    </xf>
    <xf numFmtId="0" fontId="35" fillId="7" borderId="58" xfId="0" applyFont="1" applyFill="1" applyBorder="1" applyAlignment="1">
      <alignment horizontal="left" vertical="center" wrapText="1"/>
    </xf>
    <xf numFmtId="0" fontId="35" fillId="7" borderId="41" xfId="0" applyFont="1" applyFill="1" applyBorder="1" applyAlignment="1">
      <alignment horizontal="center" vertical="center" wrapText="1"/>
    </xf>
    <xf numFmtId="165" fontId="35" fillId="7" borderId="40" xfId="0" applyNumberFormat="1" applyFont="1" applyFill="1" applyBorder="1" applyAlignment="1">
      <alignment horizontal="center" vertical="center" wrapText="1"/>
    </xf>
    <xf numFmtId="0" fontId="35" fillId="7" borderId="37" xfId="0" applyFont="1" applyFill="1" applyBorder="1" applyAlignment="1">
      <alignment horizontal="center" vertical="center" wrapText="1"/>
    </xf>
    <xf numFmtId="0" fontId="35" fillId="7" borderId="39" xfId="0" applyFont="1" applyFill="1" applyBorder="1" applyAlignment="1">
      <alignment horizontal="center" vertical="center" wrapText="1"/>
    </xf>
    <xf numFmtId="0" fontId="35" fillId="7" borderId="57" xfId="0" applyFont="1" applyFill="1" applyBorder="1" applyAlignment="1">
      <alignment horizontal="left" vertical="center" wrapText="1"/>
    </xf>
    <xf numFmtId="165" fontId="35" fillId="7" borderId="23" xfId="0" applyNumberFormat="1" applyFont="1" applyFill="1" applyBorder="1" applyAlignment="1">
      <alignment horizontal="center" vertical="center" wrapText="1"/>
    </xf>
    <xf numFmtId="0" fontId="35" fillId="7" borderId="20" xfId="0" applyFont="1" applyFill="1" applyBorder="1" applyAlignment="1">
      <alignment horizontal="center" vertical="center" wrapText="1"/>
    </xf>
    <xf numFmtId="0" fontId="35" fillId="7" borderId="27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43" fillId="0" borderId="0" xfId="0" applyFont="1" applyFill="1"/>
    <xf numFmtId="0" fontId="35" fillId="7" borderId="27" xfId="0" applyFont="1" applyFill="1" applyBorder="1" applyAlignment="1">
      <alignment horizontal="left" vertical="center" wrapText="1"/>
    </xf>
    <xf numFmtId="0" fontId="35" fillId="7" borderId="22" xfId="0" applyFont="1" applyFill="1" applyBorder="1" applyAlignment="1">
      <alignment horizontal="left" vertical="center" wrapText="1"/>
    </xf>
    <xf numFmtId="0" fontId="35" fillId="7" borderId="26" xfId="0" applyFont="1" applyFill="1" applyBorder="1" applyAlignment="1">
      <alignment horizontal="left" vertical="center" wrapText="1"/>
    </xf>
    <xf numFmtId="165" fontId="35" fillId="7" borderId="49" xfId="0" applyNumberFormat="1" applyFont="1" applyFill="1" applyBorder="1" applyAlignment="1">
      <alignment horizontal="center" vertical="center" wrapText="1"/>
    </xf>
    <xf numFmtId="0" fontId="35" fillId="7" borderId="34" xfId="0" applyFont="1" applyFill="1" applyBorder="1" applyAlignment="1">
      <alignment horizontal="center" vertical="center" wrapText="1"/>
    </xf>
    <xf numFmtId="165" fontId="35" fillId="7" borderId="33" xfId="0" applyNumberFormat="1" applyFont="1" applyFill="1" applyBorder="1" applyAlignment="1">
      <alignment horizontal="center" vertical="center" wrapText="1"/>
    </xf>
    <xf numFmtId="0" fontId="35" fillId="7" borderId="45" xfId="0" applyFont="1" applyFill="1" applyBorder="1" applyAlignment="1">
      <alignment horizontal="center" vertical="center" wrapText="1"/>
    </xf>
    <xf numFmtId="0" fontId="35" fillId="7" borderId="46" xfId="0" applyFont="1" applyFill="1" applyBorder="1" applyAlignment="1">
      <alignment horizontal="center" vertical="center" wrapText="1"/>
    </xf>
    <xf numFmtId="0" fontId="35" fillId="0" borderId="0" xfId="0" applyFont="1"/>
    <xf numFmtId="1" fontId="35" fillId="7" borderId="57" xfId="0" applyNumberFormat="1" applyFont="1" applyFill="1" applyBorder="1" applyAlignment="1">
      <alignment horizontal="center" vertical="center" wrapText="1"/>
    </xf>
    <xf numFmtId="1" fontId="35" fillId="7" borderId="27" xfId="0" applyNumberFormat="1" applyFont="1" applyFill="1" applyBorder="1" applyAlignment="1">
      <alignment horizontal="center" vertical="center" wrapText="1"/>
    </xf>
    <xf numFmtId="0" fontId="35" fillId="7" borderId="58" xfId="0" applyNumberFormat="1" applyFont="1" applyFill="1" applyBorder="1" applyAlignment="1">
      <alignment horizontal="center" vertical="center" wrapText="1"/>
    </xf>
    <xf numFmtId="49" fontId="35" fillId="7" borderId="39" xfId="0" applyNumberFormat="1" applyFont="1" applyFill="1" applyBorder="1" applyAlignment="1">
      <alignment horizontal="center" vertical="center" wrapText="1"/>
    </xf>
    <xf numFmtId="0" fontId="35" fillId="7" borderId="29" xfId="0" applyNumberFormat="1" applyFont="1" applyFill="1" applyBorder="1" applyAlignment="1">
      <alignment horizontal="center" vertical="center" wrapText="1"/>
    </xf>
    <xf numFmtId="49" fontId="35" fillId="7" borderId="22" xfId="0" applyNumberFormat="1" applyFont="1" applyFill="1" applyBorder="1" applyAlignment="1">
      <alignment horizontal="center" vertical="center" wrapText="1"/>
    </xf>
    <xf numFmtId="0" fontId="35" fillId="7" borderId="57" xfId="0" applyNumberFormat="1" applyFont="1" applyFill="1" applyBorder="1" applyAlignment="1">
      <alignment horizontal="center" vertical="center" wrapText="1"/>
    </xf>
    <xf numFmtId="49" fontId="35" fillId="7" borderId="27" xfId="0" applyNumberFormat="1" applyFont="1" applyFill="1" applyBorder="1" applyAlignment="1">
      <alignment horizontal="center" vertical="center" wrapText="1"/>
    </xf>
    <xf numFmtId="0" fontId="35" fillId="7" borderId="5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49" fontId="35" fillId="7" borderId="29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35" fillId="7" borderId="28" xfId="0" applyFont="1" applyFill="1" applyBorder="1" applyAlignment="1">
      <alignment horizontal="center" vertical="center" wrapText="1"/>
    </xf>
    <xf numFmtId="0" fontId="35" fillId="2" borderId="0" xfId="0" applyFont="1" applyFill="1"/>
    <xf numFmtId="0" fontId="47" fillId="0" borderId="0" xfId="0" applyFont="1"/>
    <xf numFmtId="0" fontId="35" fillId="9" borderId="42" xfId="0" applyFont="1" applyFill="1" applyBorder="1" applyAlignment="1">
      <alignment horizontal="center" vertical="center" wrapText="1"/>
    </xf>
    <xf numFmtId="49" fontId="35" fillId="9" borderId="44" xfId="0" applyNumberFormat="1" applyFont="1" applyFill="1" applyBorder="1" applyAlignment="1">
      <alignment horizontal="center" vertical="center" wrapText="1"/>
    </xf>
    <xf numFmtId="49" fontId="35" fillId="7" borderId="57" xfId="0" applyNumberFormat="1" applyFont="1" applyFill="1" applyBorder="1" applyAlignment="1">
      <alignment horizontal="center" vertical="center" wrapText="1"/>
    </xf>
    <xf numFmtId="49" fontId="35" fillId="9" borderId="57" xfId="0" applyNumberFormat="1" applyFont="1" applyFill="1" applyBorder="1" applyAlignment="1">
      <alignment horizontal="center" vertical="center" wrapText="1"/>
    </xf>
    <xf numFmtId="0" fontId="43" fillId="0" borderId="26" xfId="0" applyFont="1" applyFill="1" applyBorder="1"/>
    <xf numFmtId="0" fontId="35" fillId="7" borderId="44" xfId="0" applyNumberFormat="1" applyFont="1" applyFill="1" applyBorder="1" applyAlignment="1">
      <alignment horizontal="center" vertical="center" wrapText="1"/>
    </xf>
    <xf numFmtId="49" fontId="35" fillId="7" borderId="4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34" fillId="0" borderId="0" xfId="0" applyFont="1" applyAlignment="1">
      <alignment horizontal="center" vertical="center" wrapText="1"/>
    </xf>
    <xf numFmtId="49" fontId="35" fillId="0" borderId="0" xfId="0" applyNumberFormat="1" applyFont="1" applyAlignment="1">
      <alignment horizontal="center"/>
    </xf>
    <xf numFmtId="0" fontId="35" fillId="0" borderId="7" xfId="0" applyFont="1" applyFill="1" applyBorder="1" applyAlignment="1">
      <alignment horizontal="center"/>
    </xf>
    <xf numFmtId="0" fontId="48" fillId="0" borderId="0" xfId="0" applyFont="1"/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 wrapText="1"/>
    </xf>
    <xf numFmtId="49" fontId="48" fillId="0" borderId="0" xfId="0" applyNumberFormat="1" applyFont="1" applyAlignment="1">
      <alignment horizontal="center"/>
    </xf>
    <xf numFmtId="0" fontId="50" fillId="0" borderId="0" xfId="0" applyFont="1" applyFill="1"/>
    <xf numFmtId="0" fontId="35" fillId="7" borderId="48" xfId="0" applyFont="1" applyFill="1" applyBorder="1" applyAlignment="1">
      <alignment horizontal="center" vertical="center" wrapText="1"/>
    </xf>
    <xf numFmtId="0" fontId="35" fillId="9" borderId="48" xfId="0" applyFont="1" applyFill="1" applyBorder="1" applyAlignment="1">
      <alignment horizontal="center" vertical="center" wrapText="1"/>
    </xf>
    <xf numFmtId="0" fontId="35" fillId="9" borderId="51" xfId="0" applyFont="1" applyFill="1" applyBorder="1" applyAlignment="1">
      <alignment horizontal="center" vertical="center" wrapText="1"/>
    </xf>
    <xf numFmtId="165" fontId="35" fillId="9" borderId="40" xfId="0" applyNumberFormat="1" applyFont="1" applyFill="1" applyBorder="1" applyAlignment="1">
      <alignment horizontal="center" vertical="center" wrapText="1"/>
    </xf>
    <xf numFmtId="0" fontId="34" fillId="9" borderId="59" xfId="0" applyFont="1" applyFill="1" applyBorder="1" applyAlignment="1">
      <alignment horizontal="center" vertical="center" wrapText="1"/>
    </xf>
    <xf numFmtId="0" fontId="35" fillId="9" borderId="58" xfId="0" applyFont="1" applyFill="1" applyBorder="1" applyAlignment="1">
      <alignment horizontal="left" vertical="center" wrapText="1"/>
    </xf>
    <xf numFmtId="0" fontId="35" fillId="9" borderId="41" xfId="0" applyFont="1" applyFill="1" applyBorder="1" applyAlignment="1">
      <alignment horizontal="center" vertical="center" wrapText="1"/>
    </xf>
    <xf numFmtId="0" fontId="35" fillId="9" borderId="37" xfId="0" applyFont="1" applyFill="1" applyBorder="1" applyAlignment="1">
      <alignment horizontal="center" vertical="center" wrapText="1"/>
    </xf>
    <xf numFmtId="0" fontId="35" fillId="9" borderId="39" xfId="0" applyFont="1" applyFill="1" applyBorder="1" applyAlignment="1">
      <alignment horizontal="center" vertical="center" wrapText="1"/>
    </xf>
    <xf numFmtId="0" fontId="35" fillId="9" borderId="58" xfId="0" applyNumberFormat="1" applyFont="1" applyFill="1" applyBorder="1" applyAlignment="1">
      <alignment horizontal="center" vertical="center" wrapText="1"/>
    </xf>
    <xf numFmtId="0" fontId="34" fillId="9" borderId="38" xfId="0" applyFont="1" applyFill="1" applyBorder="1" applyAlignment="1">
      <alignment horizontal="center" vertical="center" wrapText="1"/>
    </xf>
    <xf numFmtId="0" fontId="35" fillId="9" borderId="50" xfId="0" applyFont="1" applyFill="1" applyBorder="1" applyAlignment="1">
      <alignment horizontal="center" vertical="center" wrapText="1"/>
    </xf>
    <xf numFmtId="0" fontId="35" fillId="9" borderId="35" xfId="0" applyFont="1" applyFill="1" applyBorder="1" applyAlignment="1">
      <alignment horizontal="center" vertical="center" wrapText="1"/>
    </xf>
    <xf numFmtId="49" fontId="35" fillId="9" borderId="58" xfId="0" applyNumberFormat="1" applyFont="1" applyFill="1" applyBorder="1" applyAlignment="1">
      <alignment horizontal="center" vertical="center" wrapText="1"/>
    </xf>
    <xf numFmtId="0" fontId="34" fillId="14" borderId="26" xfId="0" applyFont="1" applyFill="1" applyBorder="1" applyAlignment="1">
      <alignment horizontal="center" vertical="center" wrapText="1"/>
    </xf>
    <xf numFmtId="0" fontId="35" fillId="14" borderId="29" xfId="0" applyFont="1" applyFill="1" applyBorder="1" applyAlignment="1">
      <alignment horizontal="left" vertical="center" wrapText="1"/>
    </xf>
    <xf numFmtId="0" fontId="35" fillId="14" borderId="24" xfId="0" applyFont="1" applyFill="1" applyBorder="1" applyAlignment="1">
      <alignment horizontal="center" vertical="center" wrapText="1"/>
    </xf>
    <xf numFmtId="165" fontId="35" fillId="14" borderId="18" xfId="0" applyNumberFormat="1" applyFont="1" applyFill="1" applyBorder="1" applyAlignment="1">
      <alignment horizontal="center" vertical="center" wrapText="1"/>
    </xf>
    <xf numFmtId="0" fontId="35" fillId="14" borderId="25" xfId="0" applyFont="1" applyFill="1" applyBorder="1" applyAlignment="1">
      <alignment horizontal="center" vertical="center" wrapText="1"/>
    </xf>
    <xf numFmtId="0" fontId="35" fillId="14" borderId="22" xfId="0" applyFont="1" applyFill="1" applyBorder="1" applyAlignment="1">
      <alignment horizontal="center" vertical="center" wrapText="1"/>
    </xf>
    <xf numFmtId="0" fontId="35" fillId="14" borderId="29" xfId="0" applyNumberFormat="1" applyFont="1" applyFill="1" applyBorder="1" applyAlignment="1">
      <alignment horizontal="center" vertical="center" wrapText="1"/>
    </xf>
    <xf numFmtId="49" fontId="35" fillId="14" borderId="22" xfId="0" applyNumberFormat="1" applyFont="1" applyFill="1" applyBorder="1" applyAlignment="1">
      <alignment horizontal="center" vertical="center" wrapText="1"/>
    </xf>
    <xf numFmtId="165" fontId="35" fillId="14" borderId="24" xfId="0" applyNumberFormat="1" applyFont="1" applyFill="1" applyBorder="1" applyAlignment="1">
      <alignment horizontal="center" vertical="center" wrapText="1"/>
    </xf>
    <xf numFmtId="0" fontId="34" fillId="14" borderId="38" xfId="0" applyFont="1" applyFill="1" applyBorder="1" applyAlignment="1">
      <alignment horizontal="center" vertical="center" wrapText="1"/>
    </xf>
    <xf numFmtId="0" fontId="35" fillId="14" borderId="22" xfId="0" applyFont="1" applyFill="1" applyBorder="1" applyAlignment="1">
      <alignment horizontal="left" vertical="center" wrapText="1"/>
    </xf>
    <xf numFmtId="0" fontId="35" fillId="14" borderId="41" xfId="0" applyFont="1" applyFill="1" applyBorder="1" applyAlignment="1">
      <alignment horizontal="center" vertical="center" wrapText="1"/>
    </xf>
    <xf numFmtId="165" fontId="35" fillId="14" borderId="40" xfId="0" applyNumberFormat="1" applyFont="1" applyFill="1" applyBorder="1" applyAlignment="1">
      <alignment horizontal="center" vertical="center" wrapText="1"/>
    </xf>
    <xf numFmtId="0" fontId="35" fillId="14" borderId="37" xfId="0" applyFont="1" applyFill="1" applyBorder="1" applyAlignment="1">
      <alignment horizontal="center" vertical="center" wrapText="1"/>
    </xf>
    <xf numFmtId="0" fontId="35" fillId="14" borderId="39" xfId="0" applyFont="1" applyFill="1" applyBorder="1" applyAlignment="1">
      <alignment horizontal="center" vertical="center" wrapText="1"/>
    </xf>
    <xf numFmtId="0" fontId="35" fillId="14" borderId="58" xfId="0" applyNumberFormat="1" applyFont="1" applyFill="1" applyBorder="1" applyAlignment="1">
      <alignment horizontal="center" vertical="center" wrapText="1"/>
    </xf>
    <xf numFmtId="49" fontId="35" fillId="14" borderId="39" xfId="0" applyNumberFormat="1" applyFont="1" applyFill="1" applyBorder="1" applyAlignment="1">
      <alignment horizontal="center" vertical="center" wrapText="1"/>
    </xf>
    <xf numFmtId="0" fontId="34" fillId="14" borderId="43" xfId="0" applyFont="1" applyFill="1" applyBorder="1" applyAlignment="1">
      <alignment horizontal="center" vertical="center" wrapText="1"/>
    </xf>
    <xf numFmtId="0" fontId="35" fillId="14" borderId="44" xfId="0" applyFont="1" applyFill="1" applyBorder="1" applyAlignment="1">
      <alignment horizontal="left" vertical="center" wrapText="1"/>
    </xf>
    <xf numFmtId="0" fontId="35" fillId="14" borderId="34" xfId="0" applyFont="1" applyFill="1" applyBorder="1" applyAlignment="1">
      <alignment horizontal="center" vertical="center" wrapText="1"/>
    </xf>
    <xf numFmtId="165" fontId="35" fillId="14" borderId="33" xfId="0" applyNumberFormat="1" applyFont="1" applyFill="1" applyBorder="1" applyAlignment="1">
      <alignment horizontal="center" vertical="center" wrapText="1"/>
    </xf>
    <xf numFmtId="0" fontId="35" fillId="14" borderId="45" xfId="0" applyFont="1" applyFill="1" applyBorder="1" applyAlignment="1">
      <alignment horizontal="center" vertical="center" wrapText="1"/>
    </xf>
    <xf numFmtId="0" fontId="35" fillId="14" borderId="46" xfId="0" applyFont="1" applyFill="1" applyBorder="1" applyAlignment="1">
      <alignment horizontal="center" vertical="center" wrapText="1"/>
    </xf>
    <xf numFmtId="0" fontId="35" fillId="14" borderId="44" xfId="0" applyNumberFormat="1" applyFont="1" applyFill="1" applyBorder="1" applyAlignment="1">
      <alignment horizontal="center" vertical="center" wrapText="1"/>
    </xf>
    <xf numFmtId="49" fontId="35" fillId="14" borderId="46" xfId="0" applyNumberFormat="1" applyFont="1" applyFill="1" applyBorder="1" applyAlignment="1">
      <alignment horizontal="center" vertical="center" wrapText="1"/>
    </xf>
    <xf numFmtId="0" fontId="34" fillId="14" borderId="21" xfId="0" applyFont="1" applyFill="1" applyBorder="1" applyAlignment="1">
      <alignment horizontal="center" vertical="center" wrapText="1"/>
    </xf>
    <xf numFmtId="0" fontId="35" fillId="14" borderId="57" xfId="0" applyFont="1" applyFill="1" applyBorder="1" applyAlignment="1">
      <alignment horizontal="left" vertical="center" wrapText="1"/>
    </xf>
    <xf numFmtId="0" fontId="35" fillId="14" borderId="19" xfId="0" applyFont="1" applyFill="1" applyBorder="1" applyAlignment="1">
      <alignment horizontal="center" vertical="center" wrapText="1"/>
    </xf>
    <xf numFmtId="165" fontId="35" fillId="14" borderId="23" xfId="0" applyNumberFormat="1" applyFont="1" applyFill="1" applyBorder="1" applyAlignment="1">
      <alignment horizontal="center" vertical="center" wrapText="1"/>
    </xf>
    <xf numFmtId="0" fontId="35" fillId="14" borderId="20" xfId="0" applyFont="1" applyFill="1" applyBorder="1" applyAlignment="1">
      <alignment horizontal="center" vertical="center" wrapText="1"/>
    </xf>
    <xf numFmtId="0" fontId="35" fillId="14" borderId="27" xfId="0" applyFont="1" applyFill="1" applyBorder="1" applyAlignment="1">
      <alignment horizontal="center" vertical="center" wrapText="1"/>
    </xf>
    <xf numFmtId="0" fontId="35" fillId="14" borderId="57" xfId="0" applyNumberFormat="1" applyFont="1" applyFill="1" applyBorder="1" applyAlignment="1">
      <alignment horizontal="center" vertical="center" wrapText="1"/>
    </xf>
    <xf numFmtId="49" fontId="35" fillId="14" borderId="27" xfId="0" applyNumberFormat="1" applyFont="1" applyFill="1" applyBorder="1" applyAlignment="1">
      <alignment horizontal="center" vertical="center" wrapText="1"/>
    </xf>
    <xf numFmtId="0" fontId="35" fillId="14" borderId="28" xfId="0" applyFont="1" applyFill="1" applyBorder="1" applyAlignment="1">
      <alignment horizontal="center" vertical="center" wrapText="1"/>
    </xf>
    <xf numFmtId="0" fontId="35" fillId="14" borderId="15" xfId="0" applyFont="1" applyFill="1" applyBorder="1" applyAlignment="1">
      <alignment horizontal="center" vertical="center" wrapText="1"/>
    </xf>
    <xf numFmtId="0" fontId="35" fillId="14" borderId="16" xfId="0" applyFont="1" applyFill="1" applyBorder="1" applyAlignment="1">
      <alignment horizontal="center" vertical="center" wrapText="1"/>
    </xf>
    <xf numFmtId="0" fontId="35" fillId="14" borderId="17" xfId="0" applyFont="1" applyFill="1" applyBorder="1" applyAlignment="1">
      <alignment horizontal="center" vertical="center" wrapText="1"/>
    </xf>
    <xf numFmtId="0" fontId="35" fillId="14" borderId="77" xfId="0" applyFont="1" applyFill="1" applyBorder="1" applyAlignment="1">
      <alignment horizontal="center" vertical="center" wrapText="1"/>
    </xf>
    <xf numFmtId="0" fontId="35" fillId="14" borderId="76" xfId="0" applyNumberFormat="1" applyFont="1" applyFill="1" applyBorder="1" applyAlignment="1">
      <alignment horizontal="center" vertical="center" wrapText="1"/>
    </xf>
    <xf numFmtId="49" fontId="35" fillId="14" borderId="17" xfId="0" applyNumberFormat="1" applyFont="1" applyFill="1" applyBorder="1" applyAlignment="1">
      <alignment horizontal="center" vertical="center" wrapText="1"/>
    </xf>
    <xf numFmtId="0" fontId="35" fillId="14" borderId="27" xfId="0" applyFont="1" applyFill="1" applyBorder="1" applyAlignment="1">
      <alignment horizontal="left" vertical="center" wrapText="1"/>
    </xf>
    <xf numFmtId="0" fontId="34" fillId="14" borderId="11" xfId="0" applyFont="1" applyFill="1" applyBorder="1" applyAlignment="1">
      <alignment horizontal="center" vertical="center" wrapText="1"/>
    </xf>
    <xf numFmtId="0" fontId="35" fillId="14" borderId="12" xfId="0" applyFont="1" applyFill="1" applyBorder="1" applyAlignment="1">
      <alignment horizontal="left" vertical="center" wrapText="1"/>
    </xf>
    <xf numFmtId="0" fontId="35" fillId="14" borderId="6" xfId="0" applyFont="1" applyFill="1" applyBorder="1" applyAlignment="1">
      <alignment horizontal="center" vertical="center" wrapText="1"/>
    </xf>
    <xf numFmtId="165" fontId="35" fillId="14" borderId="9" xfId="0" applyNumberFormat="1" applyFont="1" applyFill="1" applyBorder="1" applyAlignment="1">
      <alignment horizontal="center" vertical="center" wrapText="1"/>
    </xf>
    <xf numFmtId="0" fontId="35" fillId="14" borderId="13" xfId="0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 vertical="center" wrapText="1"/>
    </xf>
    <xf numFmtId="0" fontId="35" fillId="14" borderId="12" xfId="0" applyNumberFormat="1" applyFont="1" applyFill="1" applyBorder="1" applyAlignment="1">
      <alignment horizontal="center" vertical="center" wrapText="1"/>
    </xf>
    <xf numFmtId="49" fontId="35" fillId="14" borderId="12" xfId="0" applyNumberFormat="1" applyFont="1" applyFill="1" applyBorder="1" applyAlignment="1">
      <alignment horizontal="center" vertical="center" wrapText="1"/>
    </xf>
    <xf numFmtId="165" fontId="35" fillId="14" borderId="6" xfId="0" applyNumberFormat="1" applyFont="1" applyFill="1" applyBorder="1" applyAlignment="1">
      <alignment horizontal="center" vertical="center" wrapText="1"/>
    </xf>
    <xf numFmtId="49" fontId="35" fillId="14" borderId="57" xfId="0" applyNumberFormat="1" applyFont="1" applyFill="1" applyBorder="1" applyAlignment="1">
      <alignment horizontal="center" vertical="center" wrapText="1"/>
    </xf>
    <xf numFmtId="0" fontId="35" fillId="14" borderId="53" xfId="0" applyFont="1" applyFill="1" applyBorder="1" applyAlignment="1">
      <alignment horizontal="center" vertical="center" wrapText="1"/>
    </xf>
    <xf numFmtId="0" fontId="35" fillId="14" borderId="62" xfId="0" applyFont="1" applyFill="1" applyBorder="1" applyAlignment="1">
      <alignment horizontal="center" vertical="center" wrapText="1"/>
    </xf>
    <xf numFmtId="0" fontId="35" fillId="14" borderId="4" xfId="0" applyFont="1" applyFill="1" applyBorder="1" applyAlignment="1">
      <alignment horizontal="center" vertical="center" wrapText="1"/>
    </xf>
    <xf numFmtId="0" fontId="35" fillId="14" borderId="74" xfId="0" applyNumberFormat="1" applyFont="1" applyFill="1" applyBorder="1" applyAlignment="1">
      <alignment horizontal="center" vertical="center" wrapText="1"/>
    </xf>
    <xf numFmtId="0" fontId="35" fillId="14" borderId="3" xfId="0" applyFont="1" applyFill="1" applyBorder="1" applyAlignment="1">
      <alignment horizontal="center" vertical="center" wrapText="1"/>
    </xf>
    <xf numFmtId="0" fontId="35" fillId="14" borderId="48" xfId="0" applyFont="1" applyFill="1" applyBorder="1" applyAlignment="1">
      <alignment horizontal="center" vertical="center" wrapText="1"/>
    </xf>
    <xf numFmtId="49" fontId="35" fillId="14" borderId="29" xfId="0" applyNumberFormat="1" applyFont="1" applyFill="1" applyBorder="1" applyAlignment="1">
      <alignment horizontal="center" vertical="center" wrapText="1"/>
    </xf>
    <xf numFmtId="0" fontId="35" fillId="14" borderId="55" xfId="0" applyFont="1" applyFill="1" applyBorder="1" applyAlignment="1">
      <alignment horizontal="center" vertical="center" wrapText="1"/>
    </xf>
    <xf numFmtId="0" fontId="35" fillId="14" borderId="60" xfId="0" applyFont="1" applyFill="1" applyBorder="1" applyAlignment="1">
      <alignment horizontal="center" vertical="center" wrapText="1"/>
    </xf>
    <xf numFmtId="0" fontId="35" fillId="14" borderId="35" xfId="0" applyFont="1" applyFill="1" applyBorder="1" applyAlignment="1">
      <alignment horizontal="center" vertical="center" wrapText="1"/>
    </xf>
    <xf numFmtId="49" fontId="35" fillId="14" borderId="58" xfId="0" applyNumberFormat="1" applyFont="1" applyFill="1" applyBorder="1" applyAlignment="1">
      <alignment horizontal="center" vertical="center" wrapText="1"/>
    </xf>
    <xf numFmtId="166" fontId="35" fillId="14" borderId="29" xfId="0" applyNumberFormat="1" applyFont="1" applyFill="1" applyBorder="1" applyAlignment="1">
      <alignment horizontal="center" vertical="center" wrapText="1"/>
    </xf>
    <xf numFmtId="0" fontId="35" fillId="14" borderId="64" xfId="0" applyFont="1" applyFill="1" applyBorder="1" applyAlignment="1">
      <alignment horizontal="left" vertical="center" wrapText="1"/>
    </xf>
    <xf numFmtId="0" fontId="35" fillId="14" borderId="32" xfId="0" applyFont="1" applyFill="1" applyBorder="1" applyAlignment="1">
      <alignment horizontal="center" vertical="center" wrapText="1"/>
    </xf>
    <xf numFmtId="49" fontId="35" fillId="14" borderId="44" xfId="0" applyNumberFormat="1" applyFont="1" applyFill="1" applyBorder="1" applyAlignment="1">
      <alignment horizontal="center" vertical="center" wrapText="1"/>
    </xf>
    <xf numFmtId="1" fontId="35" fillId="9" borderId="19" xfId="0" applyNumberFormat="1" applyFont="1" applyFill="1" applyBorder="1" applyAlignment="1">
      <alignment horizontal="center" vertical="center" wrapText="1"/>
    </xf>
    <xf numFmtId="1" fontId="35" fillId="7" borderId="24" xfId="0" applyNumberFormat="1" applyFont="1" applyFill="1" applyBorder="1" applyAlignment="1">
      <alignment horizontal="center" vertical="center" wrapText="1"/>
    </xf>
    <xf numFmtId="1" fontId="35" fillId="14" borderId="24" xfId="0" applyNumberFormat="1" applyFont="1" applyFill="1" applyBorder="1" applyAlignment="1">
      <alignment horizontal="center" vertical="center" wrapText="1"/>
    </xf>
    <xf numFmtId="1" fontId="35" fillId="7" borderId="41" xfId="0" applyNumberFormat="1" applyFont="1" applyFill="1" applyBorder="1" applyAlignment="1">
      <alignment horizontal="center" vertical="center" wrapText="1"/>
    </xf>
    <xf numFmtId="1" fontId="35" fillId="14" borderId="41" xfId="0" applyNumberFormat="1" applyFont="1" applyFill="1" applyBorder="1" applyAlignment="1">
      <alignment horizontal="center" vertical="center" wrapText="1"/>
    </xf>
    <xf numFmtId="1" fontId="35" fillId="14" borderId="34" xfId="0" applyNumberFormat="1" applyFont="1" applyFill="1" applyBorder="1" applyAlignment="1">
      <alignment horizontal="center" vertical="center" wrapText="1"/>
    </xf>
    <xf numFmtId="1" fontId="35" fillId="9" borderId="6" xfId="0" applyNumberFormat="1" applyFont="1" applyFill="1" applyBorder="1" applyAlignment="1">
      <alignment horizontal="center" vertical="center" wrapText="1"/>
    </xf>
    <xf numFmtId="1" fontId="35" fillId="7" borderId="19" xfId="0" applyNumberFormat="1" applyFont="1" applyFill="1" applyBorder="1" applyAlignment="1">
      <alignment horizontal="center" vertical="center" wrapText="1"/>
    </xf>
    <xf numFmtId="1" fontId="35" fillId="14" borderId="19" xfId="0" applyNumberFormat="1" applyFont="1" applyFill="1" applyBorder="1" applyAlignment="1">
      <alignment horizontal="center" vertical="center" wrapText="1"/>
    </xf>
    <xf numFmtId="1" fontId="35" fillId="9" borderId="24" xfId="0" applyNumberFormat="1" applyFont="1" applyFill="1" applyBorder="1" applyAlignment="1">
      <alignment horizontal="center" vertical="center" wrapText="1"/>
    </xf>
    <xf numFmtId="1" fontId="35" fillId="14" borderId="15" xfId="0" applyNumberFormat="1" applyFont="1" applyFill="1" applyBorder="1" applyAlignment="1">
      <alignment horizontal="center" vertical="center" wrapText="1"/>
    </xf>
    <xf numFmtId="1" fontId="35" fillId="14" borderId="6" xfId="0" applyNumberFormat="1" applyFont="1" applyFill="1" applyBorder="1" applyAlignment="1">
      <alignment horizontal="center" vertical="center" wrapText="1"/>
    </xf>
    <xf numFmtId="1" fontId="35" fillId="9" borderId="41" xfId="0" applyNumberFormat="1" applyFont="1" applyFill="1" applyBorder="1" applyAlignment="1">
      <alignment horizontal="center" vertical="center" wrapText="1"/>
    </xf>
    <xf numFmtId="1" fontId="35" fillId="9" borderId="34" xfId="0" applyNumberFormat="1" applyFont="1" applyFill="1" applyBorder="1" applyAlignment="1">
      <alignment horizontal="center" vertical="center" wrapText="1"/>
    </xf>
    <xf numFmtId="1" fontId="35" fillId="14" borderId="48" xfId="0" applyNumberFormat="1" applyFont="1" applyFill="1" applyBorder="1" applyAlignment="1">
      <alignment horizontal="center" vertical="center" wrapText="1"/>
    </xf>
    <xf numFmtId="1" fontId="35" fillId="14" borderId="49" xfId="0" applyNumberFormat="1" applyFont="1" applyFill="1" applyBorder="1" applyAlignment="1">
      <alignment horizontal="center" vertical="center" wrapText="1"/>
    </xf>
    <xf numFmtId="1" fontId="35" fillId="7" borderId="34" xfId="0" applyNumberFormat="1" applyFont="1" applyFill="1" applyBorder="1" applyAlignment="1">
      <alignment horizontal="center" vertical="center" wrapText="1"/>
    </xf>
    <xf numFmtId="164" fontId="25" fillId="13" borderId="22" xfId="0" applyNumberFormat="1" applyFont="1" applyFill="1" applyBorder="1" applyAlignment="1">
      <alignment horizontal="center" vertical="center" wrapText="1"/>
    </xf>
    <xf numFmtId="164" fontId="25" fillId="13" borderId="14" xfId="0" applyNumberFormat="1" applyFont="1" applyFill="1" applyBorder="1" applyAlignment="1">
      <alignment horizontal="center" vertical="center" wrapText="1"/>
    </xf>
    <xf numFmtId="164" fontId="25" fillId="13" borderId="56" xfId="0" applyNumberFormat="1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2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left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2" borderId="39" xfId="0" applyFont="1" applyFill="1" applyBorder="1" applyAlignment="1">
      <alignment horizontal="center" vertical="center" wrapText="1"/>
    </xf>
    <xf numFmtId="0" fontId="36" fillId="2" borderId="41" xfId="0" applyFont="1" applyFill="1" applyBorder="1" applyAlignment="1">
      <alignment horizontal="center" vertical="center" wrapText="1"/>
    </xf>
    <xf numFmtId="0" fontId="37" fillId="15" borderId="13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/>
    </xf>
    <xf numFmtId="0" fontId="39" fillId="16" borderId="24" xfId="0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 wrapText="1"/>
    </xf>
    <xf numFmtId="0" fontId="37" fillId="2" borderId="10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15" borderId="25" xfId="0" applyFont="1" applyFill="1" applyBorder="1" applyAlignment="1">
      <alignment horizontal="center" vertical="center" wrapText="1"/>
    </xf>
    <xf numFmtId="0" fontId="39" fillId="2" borderId="29" xfId="0" applyFont="1" applyFill="1" applyBorder="1" applyAlignment="1">
      <alignment horizontal="center" vertical="center" wrapText="1"/>
    </xf>
    <xf numFmtId="0" fontId="39" fillId="2" borderId="24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center" vertical="center" wrapText="1"/>
    </xf>
    <xf numFmtId="0" fontId="53" fillId="2" borderId="54" xfId="0" applyFont="1" applyFill="1" applyBorder="1" applyAlignment="1">
      <alignment horizontal="center" vertical="center" wrapText="1"/>
    </xf>
    <xf numFmtId="0" fontId="53" fillId="2" borderId="24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3" fillId="2" borderId="24" xfId="0" applyFont="1" applyFill="1" applyBorder="1" applyAlignment="1">
      <alignment horizontal="center" vertical="center" wrapText="1"/>
    </xf>
    <xf numFmtId="0" fontId="33" fillId="17" borderId="25" xfId="0" applyFont="1" applyFill="1" applyBorder="1" applyAlignment="1">
      <alignment horizontal="center" vertical="center" wrapText="1"/>
    </xf>
    <xf numFmtId="0" fontId="37" fillId="2" borderId="49" xfId="0" applyFont="1" applyFill="1" applyBorder="1" applyAlignment="1">
      <alignment horizontal="center" vertical="center" wrapText="1"/>
    </xf>
    <xf numFmtId="0" fontId="37" fillId="2" borderId="28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53" fillId="2" borderId="24" xfId="0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center"/>
    </xf>
    <xf numFmtId="0" fontId="39" fillId="18" borderId="25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/>
    </xf>
    <xf numFmtId="0" fontId="37" fillId="2" borderId="54" xfId="0" applyFont="1" applyFill="1" applyBorder="1" applyAlignment="1">
      <alignment horizontal="center" vertical="center" wrapText="1"/>
    </xf>
    <xf numFmtId="0" fontId="39" fillId="19" borderId="25" xfId="0" applyFont="1" applyFill="1" applyBorder="1" applyAlignment="1">
      <alignment horizontal="center" vertical="center"/>
    </xf>
    <xf numFmtId="0" fontId="53" fillId="2" borderId="28" xfId="0" applyFont="1" applyFill="1" applyBorder="1" applyAlignment="1">
      <alignment horizontal="center" vertical="center" wrapText="1"/>
    </xf>
    <xf numFmtId="0" fontId="33" fillId="2" borderId="44" xfId="0" applyFont="1" applyFill="1" applyBorder="1" applyAlignment="1">
      <alignment horizontal="center"/>
    </xf>
    <xf numFmtId="0" fontId="39" fillId="2" borderId="34" xfId="0" applyFont="1" applyFill="1" applyBorder="1" applyAlignment="1">
      <alignment horizontal="center" vertical="center"/>
    </xf>
    <xf numFmtId="0" fontId="39" fillId="19" borderId="45" xfId="0" applyFont="1" applyFill="1" applyBorder="1" applyAlignment="1">
      <alignment horizontal="center" vertical="center"/>
    </xf>
    <xf numFmtId="0" fontId="37" fillId="2" borderId="52" xfId="0" applyFont="1" applyFill="1" applyBorder="1" applyAlignment="1">
      <alignment horizontal="center" vertical="center" wrapText="1"/>
    </xf>
    <xf numFmtId="0" fontId="37" fillId="2" borderId="42" xfId="0" applyFont="1" applyFill="1" applyBorder="1" applyAlignment="1">
      <alignment horizontal="center" vertical="center" wrapText="1"/>
    </xf>
    <xf numFmtId="0" fontId="37" fillId="2" borderId="34" xfId="0" applyFont="1" applyFill="1" applyBorder="1" applyAlignment="1">
      <alignment horizontal="center" vertical="center" wrapText="1"/>
    </xf>
    <xf numFmtId="0" fontId="37" fillId="2" borderId="20" xfId="0" applyFont="1" applyFill="1" applyBorder="1" applyAlignment="1">
      <alignment horizontal="center" vertical="center" wrapText="1"/>
    </xf>
    <xf numFmtId="0" fontId="37" fillId="2" borderId="27" xfId="0" applyFont="1" applyFill="1" applyBorder="1" applyAlignment="1">
      <alignment horizontal="center" vertical="center" wrapText="1"/>
    </xf>
    <xf numFmtId="0" fontId="37" fillId="6" borderId="54" xfId="0" applyFont="1" applyFill="1" applyBorder="1" applyAlignment="1">
      <alignment horizontal="center" vertical="center" wrapText="1"/>
    </xf>
    <xf numFmtId="0" fontId="37" fillId="2" borderId="57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12" borderId="25" xfId="0" applyFont="1" applyFill="1" applyBorder="1" applyAlignment="1">
      <alignment horizontal="center" vertical="center" wrapText="1"/>
    </xf>
    <xf numFmtId="0" fontId="37" fillId="2" borderId="25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37" fillId="6" borderId="28" xfId="0" applyFont="1" applyFill="1" applyBorder="1" applyAlignment="1">
      <alignment horizontal="center" vertical="center" wrapText="1"/>
    </xf>
    <xf numFmtId="0" fontId="37" fillId="2" borderId="29" xfId="0" applyFont="1" applyFill="1" applyBorder="1" applyAlignment="1">
      <alignment horizontal="center" vertical="center" wrapText="1"/>
    </xf>
    <xf numFmtId="0" fontId="39" fillId="19" borderId="24" xfId="0" applyFont="1" applyFill="1" applyBorder="1" applyAlignment="1">
      <alignment horizontal="center" vertical="center"/>
    </xf>
    <xf numFmtId="0" fontId="39" fillId="18" borderId="24" xfId="0" applyFont="1" applyFill="1" applyBorder="1" applyAlignment="1">
      <alignment horizontal="center" vertical="center"/>
    </xf>
    <xf numFmtId="0" fontId="39" fillId="2" borderId="58" xfId="0" applyFont="1" applyFill="1" applyBorder="1" applyAlignment="1">
      <alignment horizontal="center" vertical="center" wrapText="1"/>
    </xf>
    <xf numFmtId="0" fontId="37" fillId="2" borderId="37" xfId="0" applyFont="1" applyFill="1" applyBorder="1" applyAlignment="1">
      <alignment horizontal="center" vertical="center" wrapText="1"/>
    </xf>
    <xf numFmtId="0" fontId="37" fillId="2" borderId="39" xfId="0" applyFont="1" applyFill="1" applyBorder="1" applyAlignment="1">
      <alignment horizontal="center" vertical="center" wrapText="1"/>
    </xf>
    <xf numFmtId="0" fontId="37" fillId="6" borderId="35" xfId="0" applyFont="1" applyFill="1" applyBorder="1" applyAlignment="1">
      <alignment horizontal="center" vertical="center" wrapText="1"/>
    </xf>
    <xf numFmtId="0" fontId="37" fillId="2" borderId="58" xfId="0" applyFont="1" applyFill="1" applyBorder="1" applyAlignment="1">
      <alignment horizontal="center" vertical="center" wrapText="1"/>
    </xf>
    <xf numFmtId="0" fontId="37" fillId="2" borderId="41" xfId="0" applyFont="1" applyFill="1" applyBorder="1" applyAlignment="1">
      <alignment horizontal="center" vertical="center" wrapText="1"/>
    </xf>
    <xf numFmtId="0" fontId="37" fillId="11" borderId="13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/>
    </xf>
    <xf numFmtId="0" fontId="37" fillId="2" borderId="13" xfId="0" applyFont="1" applyFill="1" applyBorder="1" applyAlignment="1">
      <alignment horizontal="center" vertical="center" wrapText="1"/>
    </xf>
    <xf numFmtId="0" fontId="39" fillId="18" borderId="9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18" borderId="1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0" fontId="37" fillId="11" borderId="25" xfId="0" applyFont="1" applyFill="1" applyBorder="1" applyAlignment="1">
      <alignment horizontal="center" vertical="center" wrapText="1"/>
    </xf>
    <xf numFmtId="0" fontId="39" fillId="18" borderId="49" xfId="0" applyFont="1" applyFill="1" applyBorder="1" applyAlignment="1">
      <alignment horizontal="center" vertical="center"/>
    </xf>
    <xf numFmtId="0" fontId="39" fillId="2" borderId="28" xfId="0" applyFont="1" applyFill="1" applyBorder="1" applyAlignment="1">
      <alignment horizontal="center" vertical="center"/>
    </xf>
    <xf numFmtId="0" fontId="39" fillId="2" borderId="29" xfId="0" applyFont="1" applyFill="1" applyBorder="1" applyAlignment="1">
      <alignment horizontal="center" vertical="center"/>
    </xf>
    <xf numFmtId="0" fontId="54" fillId="2" borderId="28" xfId="0" applyFont="1" applyFill="1" applyBorder="1" applyAlignment="1">
      <alignment horizontal="center" vertical="center"/>
    </xf>
    <xf numFmtId="0" fontId="54" fillId="2" borderId="29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center" vertical="center" wrapText="1"/>
    </xf>
    <xf numFmtId="0" fontId="37" fillId="11" borderId="45" xfId="0" applyFont="1" applyFill="1" applyBorder="1" applyAlignment="1">
      <alignment horizontal="center" vertical="center" wrapText="1"/>
    </xf>
    <xf numFmtId="0" fontId="39" fillId="2" borderId="45" xfId="0" applyFont="1" applyFill="1" applyBorder="1" applyAlignment="1">
      <alignment horizontal="center" vertical="center"/>
    </xf>
    <xf numFmtId="0" fontId="39" fillId="18" borderId="52" xfId="0" applyFont="1" applyFill="1" applyBorder="1" applyAlignment="1">
      <alignment horizontal="center" vertical="center"/>
    </xf>
    <xf numFmtId="0" fontId="39" fillId="2" borderId="42" xfId="0" applyFont="1" applyFill="1" applyBorder="1" applyAlignment="1">
      <alignment horizontal="center" vertical="center"/>
    </xf>
    <xf numFmtId="0" fontId="39" fillId="2" borderId="44" xfId="0" applyFont="1" applyFill="1" applyBorder="1" applyAlignment="1">
      <alignment horizontal="center" vertical="center"/>
    </xf>
    <xf numFmtId="0" fontId="39" fillId="18" borderId="34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 wrapText="1"/>
    </xf>
    <xf numFmtId="0" fontId="39" fillId="10" borderId="11" xfId="0" applyFont="1" applyFill="1" applyBorder="1" applyAlignment="1">
      <alignment horizontal="left" vertical="center" wrapText="1"/>
    </xf>
    <xf numFmtId="0" fontId="39" fillId="10" borderId="11" xfId="0" applyFont="1" applyFill="1" applyBorder="1" applyAlignment="1">
      <alignment horizontal="center" vertical="center" wrapText="1"/>
    </xf>
    <xf numFmtId="0" fontId="39" fillId="10" borderId="14" xfId="0" applyFont="1" applyFill="1" applyBorder="1" applyAlignment="1">
      <alignment horizontal="center" vertical="center" wrapText="1"/>
    </xf>
    <xf numFmtId="0" fontId="39" fillId="10" borderId="26" xfId="0" applyFont="1" applyFill="1" applyBorder="1" applyAlignment="1">
      <alignment horizontal="left" vertical="center" wrapText="1"/>
    </xf>
    <xf numFmtId="0" fontId="39" fillId="10" borderId="26" xfId="0" applyFont="1" applyFill="1" applyBorder="1" applyAlignment="1">
      <alignment horizontal="center" vertical="center" wrapText="1"/>
    </xf>
    <xf numFmtId="0" fontId="39" fillId="10" borderId="21" xfId="0" applyFont="1" applyFill="1" applyBorder="1" applyAlignment="1">
      <alignment horizontal="center" vertical="center" wrapText="1"/>
    </xf>
    <xf numFmtId="0" fontId="39" fillId="10" borderId="22" xfId="0" applyFont="1" applyFill="1" applyBorder="1" applyAlignment="1">
      <alignment horizontal="center" vertical="center" wrapText="1"/>
    </xf>
    <xf numFmtId="0" fontId="39" fillId="10" borderId="43" xfId="0" applyFont="1" applyFill="1" applyBorder="1" applyAlignment="1">
      <alignment horizontal="left" vertical="center" wrapText="1"/>
    </xf>
    <xf numFmtId="0" fontId="39" fillId="10" borderId="43" xfId="0" applyFont="1" applyFill="1" applyBorder="1" applyAlignment="1">
      <alignment horizontal="center" vertical="center" wrapText="1"/>
    </xf>
    <xf numFmtId="0" fontId="39" fillId="10" borderId="46" xfId="0" applyFont="1" applyFill="1" applyBorder="1" applyAlignment="1">
      <alignment horizontal="center" vertical="center" wrapText="1"/>
    </xf>
    <xf numFmtId="0" fontId="39" fillId="10" borderId="38" xfId="0" applyFont="1" applyFill="1" applyBorder="1" applyAlignment="1">
      <alignment horizontal="left" vertical="center" wrapText="1"/>
    </xf>
    <xf numFmtId="0" fontId="39" fillId="10" borderId="38" xfId="0" applyFont="1" applyFill="1" applyBorder="1" applyAlignment="1">
      <alignment horizontal="center" vertical="center" wrapText="1"/>
    </xf>
    <xf numFmtId="0" fontId="39" fillId="10" borderId="39" xfId="0" applyFont="1" applyFill="1" applyBorder="1" applyAlignment="1">
      <alignment horizontal="center" vertical="center" wrapText="1"/>
    </xf>
    <xf numFmtId="0" fontId="39" fillId="10" borderId="21" xfId="0" applyFont="1" applyFill="1" applyBorder="1" applyAlignment="1">
      <alignment horizontal="left" vertical="center" wrapText="1"/>
    </xf>
    <xf numFmtId="0" fontId="39" fillId="10" borderId="27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4" fillId="14" borderId="59" xfId="0" applyFont="1" applyFill="1" applyBorder="1" applyAlignment="1">
      <alignment horizontal="center" vertical="center" wrapText="1"/>
    </xf>
    <xf numFmtId="165" fontId="35" fillId="14" borderId="0" xfId="0" applyNumberFormat="1" applyFont="1" applyFill="1" applyBorder="1" applyAlignment="1">
      <alignment horizontal="center" vertical="center" wrapText="1"/>
    </xf>
    <xf numFmtId="0" fontId="35" fillId="9" borderId="14" xfId="0" applyFont="1" applyFill="1" applyBorder="1" applyAlignment="1">
      <alignment horizontal="left" vertical="center" wrapText="1"/>
    </xf>
    <xf numFmtId="0" fontId="35" fillId="9" borderId="10" xfId="0" applyFont="1" applyFill="1" applyBorder="1" applyAlignment="1">
      <alignment horizontal="center" vertical="center" wrapText="1"/>
    </xf>
    <xf numFmtId="0" fontId="51" fillId="14" borderId="30" xfId="0" applyFont="1" applyFill="1" applyBorder="1" applyAlignment="1">
      <alignment horizontal="center" vertical="center" wrapText="1"/>
    </xf>
    <xf numFmtId="0" fontId="51" fillId="14" borderId="31" xfId="0" applyFont="1" applyFill="1" applyBorder="1" applyAlignment="1">
      <alignment horizontal="center" vertical="center" wrapText="1"/>
    </xf>
    <xf numFmtId="0" fontId="51" fillId="14" borderId="73" xfId="0" applyFont="1" applyFill="1" applyBorder="1" applyAlignment="1">
      <alignment horizontal="center" vertical="center" wrapText="1"/>
    </xf>
    <xf numFmtId="0" fontId="51" fillId="14" borderId="64" xfId="0" applyNumberFormat="1" applyFont="1" applyFill="1" applyBorder="1" applyAlignment="1">
      <alignment horizontal="center" vertical="center" wrapText="1"/>
    </xf>
    <xf numFmtId="49" fontId="51" fillId="14" borderId="31" xfId="0" applyNumberFormat="1" applyFont="1" applyFill="1" applyBorder="1" applyAlignment="1">
      <alignment horizontal="center" vertical="center" wrapText="1"/>
    </xf>
    <xf numFmtId="1" fontId="51" fillId="14" borderId="47" xfId="0" applyNumberFormat="1" applyFont="1" applyFill="1" applyBorder="1" applyAlignment="1">
      <alignment horizontal="center" vertical="center" wrapText="1"/>
    </xf>
    <xf numFmtId="0" fontId="35" fillId="14" borderId="58" xfId="0" applyFont="1" applyFill="1" applyBorder="1" applyAlignment="1">
      <alignment horizontal="left" vertical="center" wrapText="1"/>
    </xf>
    <xf numFmtId="1" fontId="35" fillId="9" borderId="12" xfId="0" applyNumberFormat="1" applyFont="1" applyFill="1" applyBorder="1" applyAlignment="1">
      <alignment horizontal="center" vertical="center" wrapText="1"/>
    </xf>
    <xf numFmtId="1" fontId="35" fillId="9" borderId="14" xfId="0" applyNumberFormat="1" applyFont="1" applyFill="1" applyBorder="1" applyAlignment="1">
      <alignment horizontal="center" vertical="center" wrapText="1"/>
    </xf>
    <xf numFmtId="165" fontId="35" fillId="14" borderId="34" xfId="0" applyNumberFormat="1" applyFont="1" applyFill="1" applyBorder="1" applyAlignment="1">
      <alignment horizontal="center" vertical="center" wrapText="1"/>
    </xf>
    <xf numFmtId="164" fontId="25" fillId="13" borderId="29" xfId="0" applyNumberFormat="1" applyFont="1" applyFill="1" applyBorder="1" applyAlignment="1">
      <alignment horizontal="center" vertical="center" wrapText="1"/>
    </xf>
    <xf numFmtId="164" fontId="25" fillId="13" borderId="12" xfId="0" applyNumberFormat="1" applyFont="1" applyFill="1" applyBorder="1" applyAlignment="1">
      <alignment horizontal="center" vertical="center" wrapText="1"/>
    </xf>
    <xf numFmtId="164" fontId="25" fillId="13" borderId="29" xfId="0" applyNumberFormat="1" applyFont="1" applyFill="1" applyBorder="1" applyAlignment="1">
      <alignment horizontal="center" vertical="center"/>
    </xf>
    <xf numFmtId="164" fontId="25" fillId="13" borderId="57" xfId="0" applyNumberFormat="1" applyFont="1" applyFill="1" applyBorder="1" applyAlignment="1">
      <alignment horizontal="center" vertical="center"/>
    </xf>
    <xf numFmtId="0" fontId="37" fillId="20" borderId="28" xfId="0" applyFont="1" applyFill="1" applyBorder="1" applyAlignment="1">
      <alignment horizontal="center" vertical="center" wrapText="1"/>
    </xf>
    <xf numFmtId="0" fontId="37" fillId="5" borderId="28" xfId="0" applyFont="1" applyFill="1" applyBorder="1" applyAlignment="1">
      <alignment horizontal="center" vertical="center" wrapText="1"/>
    </xf>
    <xf numFmtId="0" fontId="37" fillId="17" borderId="28" xfId="0" applyFont="1" applyFill="1" applyBorder="1" applyAlignment="1">
      <alignment horizontal="center" vertical="center" wrapText="1"/>
    </xf>
    <xf numFmtId="0" fontId="37" fillId="22" borderId="28" xfId="0" applyFont="1" applyFill="1" applyBorder="1" applyAlignment="1">
      <alignment horizontal="center" vertical="center" wrapText="1"/>
    </xf>
    <xf numFmtId="0" fontId="37" fillId="22" borderId="35" xfId="0" applyFont="1" applyFill="1" applyBorder="1" applyAlignment="1">
      <alignment horizontal="center"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6" fontId="4" fillId="4" borderId="7" xfId="0" applyNumberFormat="1" applyFont="1" applyFill="1" applyBorder="1" applyAlignment="1">
      <alignment horizontal="center" vertical="center" wrapText="1"/>
    </xf>
    <xf numFmtId="164" fontId="4" fillId="4" borderId="53" xfId="0" applyNumberFormat="1" applyFont="1" applyFill="1" applyBorder="1" applyAlignment="1">
      <alignment horizontal="center" vertical="center" wrapText="1"/>
    </xf>
    <xf numFmtId="0" fontId="31" fillId="2" borderId="14" xfId="0" applyFont="1" applyFill="1" applyBorder="1"/>
    <xf numFmtId="0" fontId="35" fillId="7" borderId="46" xfId="0" applyFont="1" applyFill="1" applyBorder="1" applyAlignment="1">
      <alignment horizontal="left" vertical="center" wrapText="1"/>
    </xf>
    <xf numFmtId="16" fontId="28" fillId="2" borderId="70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9" xfId="0" applyFont="1" applyFill="1" applyBorder="1" applyAlignment="1">
      <alignment horizontal="center" vertical="center" wrapText="1"/>
    </xf>
    <xf numFmtId="0" fontId="37" fillId="0" borderId="58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21" borderId="2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20" borderId="6" xfId="0" applyFont="1" applyFill="1" applyBorder="1" applyAlignment="1">
      <alignment horizontal="center" vertical="center" wrapText="1"/>
    </xf>
    <xf numFmtId="0" fontId="37" fillId="20" borderId="24" xfId="0" applyFont="1" applyFill="1" applyBorder="1" applyAlignment="1">
      <alignment horizontal="center" vertical="center" wrapText="1"/>
    </xf>
    <xf numFmtId="0" fontId="37" fillId="17" borderId="24" xfId="0" applyFont="1" applyFill="1" applyBorder="1" applyAlignment="1">
      <alignment horizontal="center" vertical="center" wrapText="1"/>
    </xf>
    <xf numFmtId="0" fontId="37" fillId="17" borderId="3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29" fillId="0" borderId="68" xfId="0" applyFont="1" applyFill="1" applyBorder="1" applyAlignment="1">
      <alignment horizontal="center" vertical="center" wrapText="1"/>
    </xf>
    <xf numFmtId="0" fontId="37" fillId="21" borderId="12" xfId="0" applyFont="1" applyFill="1" applyBorder="1" applyAlignment="1">
      <alignment horizontal="center" vertical="center" wrapText="1"/>
    </xf>
    <xf numFmtId="0" fontId="37" fillId="21" borderId="29" xfId="0" applyFont="1" applyFill="1" applyBorder="1" applyAlignment="1">
      <alignment horizontal="center" vertical="center" wrapText="1"/>
    </xf>
    <xf numFmtId="0" fontId="37" fillId="5" borderId="29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7" fillId="6" borderId="9" xfId="0" applyFont="1" applyFill="1" applyBorder="1" applyAlignment="1">
      <alignment horizontal="center" vertical="center" wrapText="1"/>
    </xf>
    <xf numFmtId="0" fontId="37" fillId="6" borderId="49" xfId="0" applyFont="1" applyFill="1" applyBorder="1" applyAlignment="1">
      <alignment horizontal="center" vertical="center" wrapText="1"/>
    </xf>
    <xf numFmtId="0" fontId="37" fillId="6" borderId="36" xfId="0" applyFont="1" applyFill="1" applyBorder="1" applyAlignment="1">
      <alignment horizontal="center" vertical="center" wrapText="1"/>
    </xf>
    <xf numFmtId="0" fontId="37" fillId="6" borderId="52" xfId="0" applyFont="1" applyFill="1" applyBorder="1" applyAlignment="1">
      <alignment horizontal="center" vertical="center" wrapText="1"/>
    </xf>
    <xf numFmtId="0" fontId="37" fillId="22" borderId="49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20" borderId="49" xfId="0" applyFont="1" applyFill="1" applyBorder="1" applyAlignment="1">
      <alignment horizontal="center" vertical="center" wrapText="1"/>
    </xf>
    <xf numFmtId="0" fontId="37" fillId="17" borderId="49" xfId="0" applyFont="1" applyFill="1" applyBorder="1" applyAlignment="1">
      <alignment horizontal="center" vertical="center" wrapText="1"/>
    </xf>
    <xf numFmtId="0" fontId="37" fillId="5" borderId="49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6" borderId="25" xfId="0" applyFont="1" applyFill="1" applyBorder="1" applyAlignment="1">
      <alignment horizontal="center" vertical="center" wrapText="1"/>
    </xf>
    <xf numFmtId="0" fontId="37" fillId="6" borderId="37" xfId="0" applyFont="1" applyFill="1" applyBorder="1" applyAlignment="1">
      <alignment horizontal="center" vertical="center" wrapText="1"/>
    </xf>
    <xf numFmtId="0" fontId="37" fillId="22" borderId="36" xfId="0" applyFont="1" applyFill="1" applyBorder="1" applyAlignment="1">
      <alignment horizontal="center" vertical="center" wrapText="1"/>
    </xf>
    <xf numFmtId="0" fontId="37" fillId="6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6" borderId="45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6" borderId="56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7" fillId="5" borderId="44" xfId="0" applyFont="1" applyFill="1" applyBorder="1" applyAlignment="1">
      <alignment horizontal="center" vertical="center" wrapText="1"/>
    </xf>
    <xf numFmtId="0" fontId="29" fillId="6" borderId="66" xfId="0" applyFont="1" applyFill="1" applyBorder="1" applyAlignment="1">
      <alignment horizontal="center" vertical="center" wrapText="1"/>
    </xf>
    <xf numFmtId="164" fontId="56" fillId="0" borderId="0" xfId="0" applyNumberFormat="1" applyFont="1" applyFill="1" applyAlignment="1">
      <alignment horizontal="center"/>
    </xf>
    <xf numFmtId="0" fontId="57" fillId="0" borderId="0" xfId="0" applyFont="1" applyAlignment="1">
      <alignment horizontal="center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7" fillId="21" borderId="54" xfId="0" applyFont="1" applyFill="1" applyBorder="1" applyAlignment="1">
      <alignment horizontal="center" vertical="center" wrapText="1"/>
    </xf>
    <xf numFmtId="164" fontId="55" fillId="0" borderId="2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31" fillId="0" borderId="80" xfId="0" applyFont="1" applyFill="1" applyBorder="1" applyAlignment="1">
      <alignment horizontal="center" vertical="center" wrapText="1"/>
    </xf>
    <xf numFmtId="0" fontId="31" fillId="0" borderId="65" xfId="0" applyFont="1" applyFill="1" applyBorder="1" applyAlignment="1">
      <alignment horizontal="center" vertical="center" wrapText="1"/>
    </xf>
    <xf numFmtId="0" fontId="64" fillId="0" borderId="0" xfId="0" applyFont="1"/>
    <xf numFmtId="0" fontId="63" fillId="0" borderId="54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28" xfId="0" applyFont="1" applyBorder="1"/>
    <xf numFmtId="0" fontId="63" fillId="0" borderId="28" xfId="0" applyFont="1" applyBorder="1" applyAlignment="1">
      <alignment horizontal="center" vertical="center" wrapText="1"/>
    </xf>
    <xf numFmtId="0" fontId="64" fillId="0" borderId="42" xfId="0" applyFont="1" applyBorder="1"/>
    <xf numFmtId="0" fontId="64" fillId="0" borderId="24" xfId="0" applyFont="1" applyBorder="1"/>
    <xf numFmtId="0" fontId="63" fillId="0" borderId="24" xfId="0" applyFont="1" applyBorder="1" applyAlignment="1">
      <alignment horizontal="center" vertical="center" wrapText="1"/>
    </xf>
    <xf numFmtId="0" fontId="64" fillId="0" borderId="34" xfId="0" applyFont="1" applyBorder="1"/>
    <xf numFmtId="0" fontId="64" fillId="0" borderId="22" xfId="0" applyFont="1" applyBorder="1"/>
    <xf numFmtId="0" fontId="64" fillId="0" borderId="46" xfId="0" applyFont="1" applyBorder="1"/>
    <xf numFmtId="0" fontId="64" fillId="0" borderId="29" xfId="0" applyFont="1" applyBorder="1"/>
    <xf numFmtId="0" fontId="63" fillId="0" borderId="29" xfId="0" applyFont="1" applyBorder="1" applyAlignment="1">
      <alignment horizontal="center" vertical="center" wrapText="1"/>
    </xf>
    <xf numFmtId="0" fontId="64" fillId="0" borderId="44" xfId="0" applyFont="1" applyBorder="1"/>
    <xf numFmtId="0" fontId="64" fillId="0" borderId="19" xfId="0" applyFont="1" applyBorder="1"/>
    <xf numFmtId="0" fontId="64" fillId="0" borderId="54" xfId="0" applyFont="1" applyBorder="1"/>
    <xf numFmtId="0" fontId="64" fillId="0" borderId="27" xfId="0" applyFont="1" applyBorder="1"/>
    <xf numFmtId="0" fontId="64" fillId="0" borderId="57" xfId="0" applyFont="1" applyBorder="1"/>
    <xf numFmtId="0" fontId="63" fillId="0" borderId="38" xfId="0" applyFont="1" applyBorder="1" applyAlignment="1">
      <alignment horizontal="center" vertical="center" wrapText="1"/>
    </xf>
    <xf numFmtId="0" fontId="64" fillId="20" borderId="24" xfId="0" applyFont="1" applyFill="1" applyBorder="1"/>
    <xf numFmtId="0" fontId="64" fillId="20" borderId="34" xfId="0" applyFont="1" applyFill="1" applyBorder="1"/>
    <xf numFmtId="0" fontId="34" fillId="7" borderId="28" xfId="0" applyFont="1" applyFill="1" applyBorder="1" applyAlignment="1">
      <alignment horizontal="center" vertical="center" wrapText="1"/>
    </xf>
    <xf numFmtId="0" fontId="64" fillId="23" borderId="54" xfId="0" applyFont="1" applyFill="1" applyBorder="1"/>
    <xf numFmtId="0" fontId="64" fillId="22" borderId="28" xfId="0" applyFont="1" applyFill="1" applyBorder="1"/>
    <xf numFmtId="0" fontId="64" fillId="13" borderId="28" xfId="0" applyFont="1" applyFill="1" applyBorder="1"/>
    <xf numFmtId="0" fontId="64" fillId="20" borderId="28" xfId="0" applyFont="1" applyFill="1" applyBorder="1"/>
    <xf numFmtId="0" fontId="64" fillId="13" borderId="45" xfId="0" applyFont="1" applyFill="1" applyBorder="1"/>
    <xf numFmtId="0" fontId="64" fillId="24" borderId="0" xfId="0" applyFont="1" applyFill="1"/>
    <xf numFmtId="0" fontId="64" fillId="25" borderId="28" xfId="0" applyFont="1" applyFill="1" applyBorder="1"/>
    <xf numFmtId="0" fontId="64" fillId="7" borderId="20" xfId="0" applyFont="1" applyFill="1" applyBorder="1"/>
    <xf numFmtId="0" fontId="64" fillId="7" borderId="25" xfId="0" applyFont="1" applyFill="1" applyBorder="1"/>
    <xf numFmtId="0" fontId="63" fillId="0" borderId="10" xfId="0" applyFont="1" applyBorder="1" applyAlignment="1">
      <alignment horizontal="center" vertical="center" wrapText="1"/>
    </xf>
    <xf numFmtId="0" fontId="64" fillId="0" borderId="41" xfId="0" applyFont="1" applyBorder="1"/>
    <xf numFmtId="0" fontId="64" fillId="0" borderId="39" xfId="0" applyFont="1" applyBorder="1"/>
    <xf numFmtId="0" fontId="64" fillId="24" borderId="13" xfId="0" applyFont="1" applyFill="1" applyBorder="1"/>
    <xf numFmtId="0" fontId="64" fillId="24" borderId="6" xfId="0" applyFont="1" applyFill="1" applyBorder="1"/>
    <xf numFmtId="0" fontId="64" fillId="24" borderId="24" xfId="0" applyFont="1" applyFill="1" applyBorder="1"/>
    <xf numFmtId="0" fontId="64" fillId="24" borderId="19" xfId="0" applyFont="1" applyFill="1" applyBorder="1"/>
    <xf numFmtId="0" fontId="64" fillId="7" borderId="54" xfId="0" applyFont="1" applyFill="1" applyBorder="1"/>
    <xf numFmtId="0" fontId="64" fillId="0" borderId="13" xfId="0" applyFont="1" applyBorder="1"/>
    <xf numFmtId="0" fontId="64" fillId="0" borderId="25" xfId="0" applyFont="1" applyBorder="1"/>
    <xf numFmtId="0" fontId="64" fillId="0" borderId="23" xfId="0" applyFont="1" applyBorder="1"/>
    <xf numFmtId="0" fontId="0" fillId="0" borderId="0" xfId="0" applyBorder="1"/>
    <xf numFmtId="0" fontId="64" fillId="23" borderId="42" xfId="0" applyFont="1" applyFill="1" applyBorder="1"/>
    <xf numFmtId="0" fontId="64" fillId="0" borderId="60" xfId="0" applyFont="1" applyBorder="1"/>
    <xf numFmtId="0" fontId="64" fillId="24" borderId="10" xfId="0" applyFont="1" applyFill="1" applyBorder="1"/>
    <xf numFmtId="0" fontId="64" fillId="7" borderId="28" xfId="0" applyFont="1" applyFill="1" applyBorder="1"/>
    <xf numFmtId="0" fontId="64" fillId="13" borderId="42" xfId="0" applyFont="1" applyFill="1" applyBorder="1"/>
    <xf numFmtId="0" fontId="64" fillId="24" borderId="22" xfId="0" applyFont="1" applyFill="1" applyBorder="1"/>
    <xf numFmtId="0" fontId="64" fillId="7" borderId="14" xfId="0" applyFont="1" applyFill="1" applyBorder="1"/>
    <xf numFmtId="0" fontId="64" fillId="7" borderId="27" xfId="0" applyFont="1" applyFill="1" applyBorder="1"/>
    <xf numFmtId="0" fontId="64" fillId="7" borderId="22" xfId="0" applyFont="1" applyFill="1" applyBorder="1"/>
    <xf numFmtId="0" fontId="64" fillId="25" borderId="22" xfId="0" applyFont="1" applyFill="1" applyBorder="1"/>
    <xf numFmtId="0" fontId="64" fillId="23" borderId="27" xfId="0" applyFont="1" applyFill="1" applyBorder="1"/>
    <xf numFmtId="0" fontId="64" fillId="23" borderId="46" xfId="0" applyFont="1" applyFill="1" applyBorder="1"/>
    <xf numFmtId="0" fontId="34" fillId="0" borderId="45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164" fontId="65" fillId="2" borderId="49" xfId="0" applyNumberFormat="1" applyFont="1" applyFill="1" applyBorder="1" applyAlignment="1">
      <alignment horizontal="center" vertical="center" wrapText="1"/>
    </xf>
    <xf numFmtId="164" fontId="65" fillId="2" borderId="48" xfId="0" applyNumberFormat="1" applyFont="1" applyFill="1" applyBorder="1" applyAlignment="1">
      <alignment horizontal="center" vertical="center" wrapText="1"/>
    </xf>
    <xf numFmtId="164" fontId="65" fillId="2" borderId="26" xfId="0" applyNumberFormat="1" applyFont="1" applyFill="1" applyBorder="1" applyAlignment="1">
      <alignment horizontal="center" vertical="center" wrapText="1"/>
    </xf>
    <xf numFmtId="0" fontId="66" fillId="2" borderId="26" xfId="0" applyFont="1" applyFill="1" applyBorder="1"/>
    <xf numFmtId="164" fontId="65" fillId="2" borderId="22" xfId="0" applyNumberFormat="1" applyFont="1" applyFill="1" applyBorder="1" applyAlignment="1">
      <alignment horizontal="center" vertical="center" wrapText="1"/>
    </xf>
    <xf numFmtId="164" fontId="65" fillId="2" borderId="24" xfId="0" applyNumberFormat="1" applyFont="1" applyFill="1" applyBorder="1" applyAlignment="1">
      <alignment horizontal="center" vertical="center" wrapText="1"/>
    </xf>
    <xf numFmtId="0" fontId="65" fillId="2" borderId="48" xfId="0" applyFont="1" applyFill="1" applyBorder="1" applyAlignment="1">
      <alignment horizontal="center" vertical="center" wrapText="1"/>
    </xf>
    <xf numFmtId="0" fontId="66" fillId="2" borderId="0" xfId="0" applyFont="1" applyFill="1"/>
    <xf numFmtId="164" fontId="65" fillId="2" borderId="21" xfId="0" applyNumberFormat="1" applyFont="1" applyFill="1" applyBorder="1" applyAlignment="1">
      <alignment horizontal="center" vertical="center" wrapText="1"/>
    </xf>
    <xf numFmtId="164" fontId="65" fillId="2" borderId="27" xfId="0" applyNumberFormat="1" applyFont="1" applyFill="1" applyBorder="1" applyAlignment="1">
      <alignment horizontal="center" vertical="center" wrapText="1"/>
    </xf>
    <xf numFmtId="164" fontId="65" fillId="2" borderId="19" xfId="0" applyNumberFormat="1" applyFont="1" applyFill="1" applyBorder="1" applyAlignment="1">
      <alignment horizontal="center" vertical="center" wrapText="1"/>
    </xf>
    <xf numFmtId="164" fontId="65" fillId="2" borderId="25" xfId="0" applyNumberFormat="1" applyFont="1" applyFill="1" applyBorder="1" applyAlignment="1">
      <alignment horizontal="center" vertical="center" wrapText="1"/>
    </xf>
    <xf numFmtId="164" fontId="65" fillId="2" borderId="9" xfId="0" applyNumberFormat="1" applyFont="1" applyFill="1" applyBorder="1" applyAlignment="1">
      <alignment horizontal="center" vertical="center" wrapText="1"/>
    </xf>
    <xf numFmtId="164" fontId="65" fillId="2" borderId="8" xfId="0" applyNumberFormat="1" applyFont="1" applyFill="1" applyBorder="1" applyAlignment="1">
      <alignment horizontal="center" vertical="center" wrapText="1"/>
    </xf>
    <xf numFmtId="164" fontId="65" fillId="2" borderId="6" xfId="0" applyNumberFormat="1" applyFont="1" applyFill="1" applyBorder="1" applyAlignment="1">
      <alignment horizontal="center" vertical="center" wrapText="1"/>
    </xf>
    <xf numFmtId="0" fontId="65" fillId="2" borderId="8" xfId="0" applyFont="1" applyFill="1" applyBorder="1" applyAlignment="1">
      <alignment horizontal="center" vertical="center" wrapText="1"/>
    </xf>
    <xf numFmtId="0" fontId="66" fillId="2" borderId="7" xfId="0" applyFont="1" applyFill="1" applyBorder="1"/>
    <xf numFmtId="0" fontId="66" fillId="2" borderId="0" xfId="0" applyFont="1" applyFill="1" applyBorder="1"/>
    <xf numFmtId="0" fontId="66" fillId="2" borderId="22" xfId="0" applyFont="1" applyFill="1" applyBorder="1"/>
    <xf numFmtId="0" fontId="2" fillId="7" borderId="15" xfId="0" applyFont="1" applyFill="1" applyBorder="1" applyAlignment="1">
      <alignment horizontal="center" vertical="center" wrapText="1"/>
    </xf>
    <xf numFmtId="164" fontId="14" fillId="0" borderId="41" xfId="0" applyNumberFormat="1" applyFont="1" applyFill="1" applyBorder="1" applyAlignment="1">
      <alignment horizontal="center" vertical="center" wrapText="1"/>
    </xf>
    <xf numFmtId="164" fontId="68" fillId="2" borderId="27" xfId="0" applyNumberFormat="1" applyFont="1" applyFill="1" applyBorder="1" applyAlignment="1">
      <alignment horizontal="center" vertical="center" wrapText="1"/>
    </xf>
    <xf numFmtId="164" fontId="68" fillId="2" borderId="22" xfId="0" applyNumberFormat="1" applyFont="1" applyFill="1" applyBorder="1" applyAlignment="1">
      <alignment horizontal="center" vertical="center" wrapText="1"/>
    </xf>
    <xf numFmtId="0" fontId="35" fillId="26" borderId="76" xfId="0" applyFont="1" applyFill="1" applyBorder="1" applyAlignment="1">
      <alignment horizontal="left" vertical="center" wrapText="1"/>
    </xf>
    <xf numFmtId="0" fontId="2" fillId="26" borderId="2" xfId="0" applyFont="1" applyFill="1" applyBorder="1" applyAlignment="1">
      <alignment horizontal="center" vertical="center" wrapText="1"/>
    </xf>
    <xf numFmtId="164" fontId="56" fillId="20" borderId="61" xfId="0" applyNumberFormat="1" applyFont="1" applyFill="1" applyBorder="1" applyAlignment="1">
      <alignment horizontal="center"/>
    </xf>
    <xf numFmtId="164" fontId="56" fillId="20" borderId="66" xfId="0" applyNumberFormat="1" applyFont="1" applyFill="1" applyBorder="1" applyAlignment="1">
      <alignment horizontal="center" vertical="center" wrapText="1"/>
    </xf>
    <xf numFmtId="164" fontId="56" fillId="20" borderId="79" xfId="0" applyNumberFormat="1" applyFont="1" applyFill="1" applyBorder="1" applyAlignment="1">
      <alignment horizontal="center" vertical="center" wrapText="1"/>
    </xf>
    <xf numFmtId="164" fontId="56" fillId="20" borderId="61" xfId="0" applyNumberFormat="1" applyFont="1" applyFill="1" applyBorder="1" applyAlignment="1">
      <alignment horizontal="center" vertical="center" wrapText="1"/>
    </xf>
    <xf numFmtId="0" fontId="35" fillId="27" borderId="57" xfId="0" applyFont="1" applyFill="1" applyBorder="1" applyAlignment="1">
      <alignment horizontal="left" vertical="center" wrapText="1"/>
    </xf>
    <xf numFmtId="0" fontId="2" fillId="27" borderId="2" xfId="0" applyFont="1" applyFill="1" applyBorder="1" applyAlignment="1">
      <alignment horizontal="center" vertical="center" wrapText="1"/>
    </xf>
    <xf numFmtId="164" fontId="25" fillId="13" borderId="26" xfId="0" applyNumberFormat="1" applyFont="1" applyFill="1" applyBorder="1" applyAlignment="1">
      <alignment horizontal="center" vertical="center" wrapText="1"/>
    </xf>
    <xf numFmtId="164" fontId="25" fillId="13" borderId="21" xfId="0" applyNumberFormat="1" applyFont="1" applyFill="1" applyBorder="1" applyAlignment="1">
      <alignment horizontal="center" vertical="center"/>
    </xf>
    <xf numFmtId="164" fontId="25" fillId="13" borderId="11" xfId="0" applyNumberFormat="1" applyFont="1" applyFill="1" applyBorder="1" applyAlignment="1">
      <alignment horizontal="center" vertical="center" wrapText="1"/>
    </xf>
    <xf numFmtId="0" fontId="34" fillId="14" borderId="71" xfId="0" applyFont="1" applyFill="1" applyBorder="1" applyAlignment="1">
      <alignment horizontal="center" vertical="center" wrapText="1"/>
    </xf>
    <xf numFmtId="0" fontId="35" fillId="14" borderId="31" xfId="0" applyFont="1" applyFill="1" applyBorder="1" applyAlignment="1">
      <alignment horizontal="left" vertical="center" wrapText="1"/>
    </xf>
    <xf numFmtId="165" fontId="35" fillId="14" borderId="1" xfId="0" applyNumberFormat="1" applyFont="1" applyFill="1" applyBorder="1" applyAlignment="1">
      <alignment horizontal="center" vertical="center" wrapText="1"/>
    </xf>
    <xf numFmtId="164" fontId="25" fillId="13" borderId="26" xfId="0" applyNumberFormat="1" applyFont="1" applyFill="1" applyBorder="1" applyAlignment="1">
      <alignment horizontal="center" vertical="center"/>
    </xf>
    <xf numFmtId="0" fontId="69" fillId="14" borderId="29" xfId="0" applyFont="1" applyFill="1" applyBorder="1" applyAlignment="1">
      <alignment horizontal="left" vertical="center" wrapText="1"/>
    </xf>
    <xf numFmtId="164" fontId="25" fillId="13" borderId="13" xfId="0" applyNumberFormat="1" applyFont="1" applyFill="1" applyBorder="1" applyAlignment="1">
      <alignment horizontal="center" vertical="center" wrapText="1"/>
    </xf>
    <xf numFmtId="164" fontId="25" fillId="13" borderId="20" xfId="0" applyNumberFormat="1" applyFont="1" applyFill="1" applyBorder="1" applyAlignment="1">
      <alignment horizontal="center" vertical="center"/>
    </xf>
    <xf numFmtId="164" fontId="25" fillId="13" borderId="25" xfId="0" applyNumberFormat="1" applyFont="1" applyFill="1" applyBorder="1" applyAlignment="1">
      <alignment horizontal="center" vertical="center" wrapText="1"/>
    </xf>
    <xf numFmtId="0" fontId="64" fillId="6" borderId="54" xfId="0" applyFont="1" applyFill="1" applyBorder="1"/>
    <xf numFmtId="0" fontId="64" fillId="6" borderId="28" xfId="0" applyFont="1" applyFill="1" applyBorder="1"/>
    <xf numFmtId="0" fontId="64" fillId="6" borderId="42" xfId="0" applyFont="1" applyFill="1" applyBorder="1"/>
    <xf numFmtId="0" fontId="64" fillId="6" borderId="13" xfId="0" applyFont="1" applyFill="1" applyBorder="1"/>
    <xf numFmtId="0" fontId="64" fillId="6" borderId="25" xfId="0" applyFont="1" applyFill="1" applyBorder="1"/>
    <xf numFmtId="0" fontId="64" fillId="6" borderId="35" xfId="0" applyFont="1" applyFill="1" applyBorder="1"/>
    <xf numFmtId="0" fontId="64" fillId="6" borderId="45" xfId="0" applyFont="1" applyFill="1" applyBorder="1"/>
    <xf numFmtId="0" fontId="63" fillId="6" borderId="28" xfId="0" applyFont="1" applyFill="1" applyBorder="1" applyAlignment="1">
      <alignment horizontal="center" vertical="center" wrapText="1"/>
    </xf>
    <xf numFmtId="0" fontId="64" fillId="6" borderId="6" xfId="0" applyFont="1" applyFill="1" applyBorder="1"/>
    <xf numFmtId="0" fontId="64" fillId="6" borderId="19" xfId="0" applyFont="1" applyFill="1" applyBorder="1"/>
    <xf numFmtId="0" fontId="64" fillId="6" borderId="24" xfId="0" applyFont="1" applyFill="1" applyBorder="1"/>
    <xf numFmtId="0" fontId="64" fillId="6" borderId="34" xfId="0" applyFont="1" applyFill="1" applyBorder="1"/>
    <xf numFmtId="0" fontId="64" fillId="6" borderId="41" xfId="0" applyFont="1" applyFill="1" applyBorder="1"/>
    <xf numFmtId="0" fontId="63" fillId="6" borderId="24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/>
    </xf>
    <xf numFmtId="0" fontId="31" fillId="2" borderId="26" xfId="0" applyFont="1" applyFill="1" applyBorder="1" applyAlignment="1">
      <alignment horizontal="center"/>
    </xf>
    <xf numFmtId="164" fontId="25" fillId="13" borderId="22" xfId="0" applyNumberFormat="1" applyFont="1" applyFill="1" applyBorder="1" applyAlignment="1">
      <alignment horizontal="center" vertical="center"/>
    </xf>
    <xf numFmtId="164" fontId="25" fillId="0" borderId="75" xfId="0" applyNumberFormat="1" applyFont="1" applyBorder="1" applyAlignment="1">
      <alignment horizontal="center" vertical="center" wrapText="1"/>
    </xf>
    <xf numFmtId="0" fontId="69" fillId="7" borderId="28" xfId="0" applyFont="1" applyFill="1" applyBorder="1" applyAlignment="1">
      <alignment horizontal="center" vertical="center" wrapText="1"/>
    </xf>
    <xf numFmtId="0" fontId="69" fillId="7" borderId="22" xfId="0" applyFont="1" applyFill="1" applyBorder="1" applyAlignment="1">
      <alignment horizontal="center" vertical="center" wrapText="1"/>
    </xf>
    <xf numFmtId="14" fontId="36" fillId="13" borderId="0" xfId="0" applyNumberFormat="1" applyFont="1" applyFill="1" applyBorder="1" applyAlignment="1">
      <alignment horizontal="center" vertical="center" wrapText="1"/>
    </xf>
    <xf numFmtId="0" fontId="39" fillId="12" borderId="59" xfId="0" applyFont="1" applyFill="1" applyBorder="1" applyAlignment="1">
      <alignment horizontal="center" vertical="center" wrapText="1"/>
    </xf>
    <xf numFmtId="0" fontId="39" fillId="12" borderId="26" xfId="0" applyFont="1" applyFill="1" applyBorder="1" applyAlignment="1">
      <alignment horizontal="center" vertical="center" wrapText="1"/>
    </xf>
    <xf numFmtId="0" fontId="39" fillId="12" borderId="43" xfId="0" applyFont="1" applyFill="1" applyBorder="1" applyAlignment="1">
      <alignment horizontal="center" vertical="center" wrapText="1"/>
    </xf>
    <xf numFmtId="0" fontId="39" fillId="12" borderId="17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39" fillId="12" borderId="21" xfId="0" applyFont="1" applyFill="1" applyBorder="1" applyAlignment="1">
      <alignment horizontal="center" vertical="center" wrapText="1"/>
    </xf>
    <xf numFmtId="0" fontId="39" fillId="12" borderId="26" xfId="0" applyFont="1" applyFill="1" applyBorder="1" applyAlignment="1">
      <alignment horizontal="center" vertical="center" wrapText="1"/>
    </xf>
    <xf numFmtId="0" fontId="39" fillId="12" borderId="43" xfId="0" applyFont="1" applyFill="1" applyBorder="1" applyAlignment="1">
      <alignment horizontal="center" vertical="center" wrapText="1"/>
    </xf>
    <xf numFmtId="0" fontId="39" fillId="12" borderId="59" xfId="0" applyFont="1" applyFill="1" applyBorder="1" applyAlignment="1">
      <alignment horizontal="center" vertical="center" wrapText="1"/>
    </xf>
    <xf numFmtId="0" fontId="39" fillId="12" borderId="63" xfId="0" applyFont="1" applyFill="1" applyBorder="1" applyAlignment="1">
      <alignment horizontal="center" vertical="center" wrapText="1"/>
    </xf>
    <xf numFmtId="0" fontId="39" fillId="12" borderId="11" xfId="0" applyFont="1" applyFill="1" applyBorder="1" applyAlignment="1">
      <alignment horizontal="center" vertical="center" wrapText="1"/>
    </xf>
    <xf numFmtId="0" fontId="37" fillId="15" borderId="37" xfId="0" applyFont="1" applyFill="1" applyBorder="1" applyAlignment="1">
      <alignment horizontal="center" vertical="center" wrapText="1"/>
    </xf>
    <xf numFmtId="0" fontId="37" fillId="1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39" fillId="2" borderId="22" xfId="0" applyFont="1" applyFill="1" applyBorder="1" applyAlignment="1">
      <alignment horizontal="center" vertical="center" wrapText="1"/>
    </xf>
    <xf numFmtId="0" fontId="33" fillId="2" borderId="22" xfId="0" applyFont="1" applyFill="1" applyBorder="1" applyAlignment="1">
      <alignment horizontal="center"/>
    </xf>
    <xf numFmtId="0" fontId="37" fillId="12" borderId="45" xfId="0" applyFont="1" applyFill="1" applyBorder="1" applyAlignment="1">
      <alignment horizontal="center" vertical="center" wrapText="1"/>
    </xf>
    <xf numFmtId="0" fontId="39" fillId="2" borderId="46" xfId="0" applyFont="1" applyFill="1" applyBorder="1" applyAlignment="1">
      <alignment horizontal="center" vertical="center" wrapText="1"/>
    </xf>
    <xf numFmtId="0" fontId="39" fillId="27" borderId="26" xfId="0" applyFont="1" applyFill="1" applyBorder="1" applyAlignment="1">
      <alignment horizontal="left" vertical="center" wrapText="1"/>
    </xf>
    <xf numFmtId="0" fontId="33" fillId="27" borderId="26" xfId="0" applyFont="1" applyFill="1" applyBorder="1" applyAlignment="1">
      <alignment horizontal="center"/>
    </xf>
    <xf numFmtId="0" fontId="37" fillId="27" borderId="25" xfId="0" applyFont="1" applyFill="1" applyBorder="1" applyAlignment="1">
      <alignment horizontal="center" vertical="center" wrapText="1"/>
    </xf>
    <xf numFmtId="0" fontId="37" fillId="27" borderId="24" xfId="0" applyFont="1" applyFill="1" applyBorder="1" applyAlignment="1">
      <alignment horizontal="center" vertical="center" wrapText="1"/>
    </xf>
    <xf numFmtId="0" fontId="39" fillId="27" borderId="49" xfId="0" applyFont="1" applyFill="1" applyBorder="1" applyAlignment="1">
      <alignment horizontal="center" vertical="center"/>
    </xf>
    <xf numFmtId="0" fontId="39" fillId="27" borderId="28" xfId="0" applyFont="1" applyFill="1" applyBorder="1" applyAlignment="1">
      <alignment horizontal="center" vertical="center"/>
    </xf>
    <xf numFmtId="0" fontId="39" fillId="27" borderId="29" xfId="0" applyFont="1" applyFill="1" applyBorder="1" applyAlignment="1">
      <alignment horizontal="center" vertical="center"/>
    </xf>
    <xf numFmtId="0" fontId="39" fillId="27" borderId="25" xfId="0" applyFont="1" applyFill="1" applyBorder="1" applyAlignment="1">
      <alignment horizontal="center" vertical="center"/>
    </xf>
    <xf numFmtId="0" fontId="70" fillId="12" borderId="26" xfId="0" applyFont="1" applyFill="1" applyBorder="1" applyAlignment="1">
      <alignment horizontal="center" vertical="center" wrapText="1"/>
    </xf>
    <xf numFmtId="0" fontId="71" fillId="2" borderId="26" xfId="0" applyFont="1" applyFill="1" applyBorder="1" applyAlignment="1">
      <alignment horizontal="left" vertical="center" wrapText="1"/>
    </xf>
    <xf numFmtId="0" fontId="72" fillId="2" borderId="26" xfId="0" applyFont="1" applyFill="1" applyBorder="1" applyAlignment="1">
      <alignment horizontal="center"/>
    </xf>
    <xf numFmtId="0" fontId="71" fillId="2" borderId="26" xfId="0" applyFont="1" applyFill="1" applyBorder="1" applyAlignment="1">
      <alignment horizontal="center" vertical="center"/>
    </xf>
    <xf numFmtId="0" fontId="70" fillId="2" borderId="26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1" fillId="2" borderId="26" xfId="0" applyFont="1" applyFill="1" applyBorder="1" applyAlignment="1">
      <alignment horizontal="center" vertical="center" wrapText="1"/>
    </xf>
    <xf numFmtId="0" fontId="70" fillId="11" borderId="26" xfId="0" applyFont="1" applyFill="1" applyBorder="1" applyAlignment="1">
      <alignment horizontal="center" vertical="center" wrapText="1"/>
    </xf>
    <xf numFmtId="0" fontId="70" fillId="2" borderId="0" xfId="0" applyFont="1" applyFill="1" applyBorder="1" applyAlignment="1">
      <alignment horizontal="center" vertical="center" wrapText="1"/>
    </xf>
    <xf numFmtId="0" fontId="70" fillId="15" borderId="26" xfId="0" applyFont="1" applyFill="1" applyBorder="1" applyAlignment="1">
      <alignment horizontal="center" vertical="center" wrapText="1"/>
    </xf>
    <xf numFmtId="0" fontId="39" fillId="26" borderId="26" xfId="0" applyFont="1" applyFill="1" applyBorder="1" applyAlignment="1">
      <alignment horizontal="left" vertical="center" wrapText="1"/>
    </xf>
    <xf numFmtId="0" fontId="73" fillId="2" borderId="26" xfId="0" applyFont="1" applyFill="1" applyBorder="1" applyAlignment="1">
      <alignment horizontal="left" vertical="center" wrapText="1"/>
    </xf>
    <xf numFmtId="0" fontId="73" fillId="2" borderId="11" xfId="0" applyFont="1" applyFill="1" applyBorder="1" applyAlignment="1">
      <alignment horizontal="left" vertical="center" wrapText="1"/>
    </xf>
    <xf numFmtId="0" fontId="73" fillId="2" borderId="26" xfId="0" applyFont="1" applyFill="1" applyBorder="1" applyAlignment="1">
      <alignment vertical="center" wrapText="1"/>
    </xf>
    <xf numFmtId="0" fontId="73" fillId="2" borderId="38" xfId="0" applyFont="1" applyFill="1" applyBorder="1" applyAlignment="1">
      <alignment horizontal="left" vertical="center" wrapText="1"/>
    </xf>
    <xf numFmtId="0" fontId="37" fillId="26" borderId="25" xfId="0" applyFont="1" applyFill="1" applyBorder="1" applyAlignment="1">
      <alignment horizontal="center" vertical="center" wrapText="1"/>
    </xf>
    <xf numFmtId="0" fontId="39" fillId="26" borderId="29" xfId="0" applyFont="1" applyFill="1" applyBorder="1" applyAlignment="1">
      <alignment horizontal="center" vertical="center" wrapText="1"/>
    </xf>
    <xf numFmtId="0" fontId="39" fillId="26" borderId="24" xfId="0" applyFont="1" applyFill="1" applyBorder="1" applyAlignment="1">
      <alignment horizontal="center" vertical="center"/>
    </xf>
    <xf numFmtId="0" fontId="73" fillId="19" borderId="25" xfId="0" applyFont="1" applyFill="1" applyBorder="1" applyAlignment="1">
      <alignment horizontal="center" vertical="center"/>
    </xf>
    <xf numFmtId="0" fontId="73" fillId="2" borderId="21" xfId="0" applyFont="1" applyFill="1" applyBorder="1" applyAlignment="1">
      <alignment horizontal="left" vertical="center" wrapText="1"/>
    </xf>
    <xf numFmtId="0" fontId="73" fillId="2" borderId="43" xfId="0" applyFont="1" applyFill="1" applyBorder="1" applyAlignment="1">
      <alignment horizontal="left" vertical="center" wrapText="1"/>
    </xf>
    <xf numFmtId="0" fontId="74" fillId="2" borderId="21" xfId="0" applyFont="1" applyFill="1" applyBorder="1" applyAlignment="1">
      <alignment horizontal="left" vertical="center" wrapText="1"/>
    </xf>
    <xf numFmtId="0" fontId="33" fillId="26" borderId="29" xfId="0" applyFont="1" applyFill="1" applyBorder="1" applyAlignment="1">
      <alignment horizontal="center"/>
    </xf>
    <xf numFmtId="0" fontId="75" fillId="0" borderId="27" xfId="0" applyFont="1" applyBorder="1" applyAlignment="1">
      <alignment horizontal="left" vertical="center" wrapText="1"/>
    </xf>
    <xf numFmtId="0" fontId="75" fillId="0" borderId="22" xfId="0" applyFont="1" applyBorder="1" applyAlignment="1">
      <alignment horizontal="left" vertical="center" wrapText="1"/>
    </xf>
    <xf numFmtId="0" fontId="75" fillId="0" borderId="22" xfId="0" applyFont="1" applyBorder="1" applyAlignment="1">
      <alignment vertical="top"/>
    </xf>
    <xf numFmtId="0" fontId="75" fillId="0" borderId="46" xfId="3" applyFont="1" applyFill="1" applyBorder="1" applyAlignment="1">
      <alignment horizontal="left" vertical="center" wrapText="1"/>
    </xf>
    <xf numFmtId="0" fontId="75" fillId="0" borderId="27" xfId="0" applyFont="1" applyBorder="1" applyAlignment="1">
      <alignment vertical="top"/>
    </xf>
    <xf numFmtId="0" fontId="75" fillId="0" borderId="14" xfId="0" applyFont="1" applyBorder="1" applyAlignment="1">
      <alignment horizontal="left" vertical="center" wrapText="1"/>
    </xf>
    <xf numFmtId="0" fontId="75" fillId="0" borderId="22" xfId="0" applyFont="1" applyBorder="1" applyAlignment="1">
      <alignment vertical="center" wrapText="1"/>
    </xf>
    <xf numFmtId="0" fontId="75" fillId="0" borderId="22" xfId="0" applyFont="1" applyFill="1" applyBorder="1" applyAlignment="1">
      <alignment vertical="center" wrapText="1"/>
    </xf>
    <xf numFmtId="0" fontId="75" fillId="0" borderId="22" xfId="0" applyFont="1" applyBorder="1" applyAlignment="1">
      <alignment horizontal="left" vertical="top" wrapText="1"/>
    </xf>
    <xf numFmtId="0" fontId="75" fillId="0" borderId="46" xfId="2" applyFont="1" applyBorder="1" applyAlignment="1">
      <alignment horizontal="left" vertical="center" wrapText="1"/>
    </xf>
    <xf numFmtId="0" fontId="63" fillId="28" borderId="22" xfId="0" applyFont="1" applyFill="1" applyBorder="1" applyAlignment="1">
      <alignment horizontal="left" vertical="center" wrapText="1"/>
    </xf>
    <xf numFmtId="0" fontId="75" fillId="0" borderId="22" xfId="0" applyFont="1" applyFill="1" applyBorder="1" applyAlignment="1">
      <alignment horizontal="left" vertical="center" wrapText="1"/>
    </xf>
    <xf numFmtId="0" fontId="75" fillId="0" borderId="22" xfId="0" applyFont="1" applyBorder="1" applyAlignment="1">
      <alignment vertical="top" wrapText="1"/>
    </xf>
    <xf numFmtId="0" fontId="75" fillId="0" borderId="46" xfId="0" applyFont="1" applyBorder="1" applyAlignment="1">
      <alignment horizontal="left" vertical="center" wrapText="1"/>
    </xf>
    <xf numFmtId="0" fontId="39" fillId="12" borderId="63" xfId="0" applyFont="1" applyFill="1" applyBorder="1" applyAlignment="1">
      <alignment horizontal="left" vertical="center" wrapText="1"/>
    </xf>
    <xf numFmtId="16" fontId="28" fillId="2" borderId="70" xfId="0" applyNumberFormat="1" applyFont="1" applyFill="1" applyBorder="1" applyAlignment="1">
      <alignment horizontal="center" vertical="center" wrapText="1"/>
    </xf>
    <xf numFmtId="165" fontId="35" fillId="14" borderId="29" xfId="0" applyNumberFormat="1" applyFont="1" applyFill="1" applyBorder="1" applyAlignment="1">
      <alignment horizontal="center" vertical="center" wrapText="1"/>
    </xf>
    <xf numFmtId="1" fontId="51" fillId="14" borderId="24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6" borderId="25" xfId="0" applyFont="1" applyFill="1" applyBorder="1" applyAlignment="1">
      <alignment horizontal="center" vertical="center" wrapText="1"/>
    </xf>
    <xf numFmtId="0" fontId="36" fillId="6" borderId="49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43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78" fillId="7" borderId="25" xfId="0" applyFont="1" applyFill="1" applyBorder="1" applyAlignment="1">
      <alignment horizontal="center" vertical="center" wrapText="1"/>
    </xf>
    <xf numFmtId="0" fontId="78" fillId="7" borderId="22" xfId="0" applyFont="1" applyFill="1" applyBorder="1" applyAlignment="1">
      <alignment horizontal="center" vertical="center" wrapText="1"/>
    </xf>
    <xf numFmtId="1" fontId="78" fillId="7" borderId="24" xfId="0" applyNumberFormat="1" applyFont="1" applyFill="1" applyBorder="1" applyAlignment="1">
      <alignment horizontal="center" vertical="center" wrapText="1"/>
    </xf>
    <xf numFmtId="0" fontId="79" fillId="0" borderId="26" xfId="0" applyFont="1" applyFill="1" applyBorder="1" applyAlignment="1">
      <alignment horizontal="left" vertical="center" wrapText="1"/>
    </xf>
    <xf numFmtId="0" fontId="78" fillId="14" borderId="22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27" borderId="2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2" fillId="27" borderId="32" xfId="0" applyFont="1" applyFill="1" applyBorder="1" applyAlignment="1">
      <alignment horizontal="center" vertical="center" wrapText="1"/>
    </xf>
    <xf numFmtId="0" fontId="40" fillId="27" borderId="2" xfId="0" applyFont="1" applyFill="1" applyBorder="1" applyAlignment="1">
      <alignment horizontal="center" vertical="center" wrapText="1"/>
    </xf>
    <xf numFmtId="0" fontId="40" fillId="27" borderId="15" xfId="0" applyFont="1" applyFill="1" applyBorder="1" applyAlignment="1">
      <alignment horizontal="center" vertical="center" wrapText="1"/>
    </xf>
    <xf numFmtId="0" fontId="40" fillId="27" borderId="32" xfId="0" applyFont="1" applyFill="1" applyBorder="1" applyAlignment="1">
      <alignment horizontal="center" vertical="center" wrapText="1"/>
    </xf>
    <xf numFmtId="16" fontId="28" fillId="2" borderId="80" xfId="0" applyNumberFormat="1" applyFont="1" applyFill="1" applyBorder="1" applyAlignment="1">
      <alignment horizontal="center" vertical="center" wrapText="1"/>
    </xf>
    <xf numFmtId="16" fontId="28" fillId="2" borderId="67" xfId="0" applyNumberFormat="1" applyFont="1" applyFill="1" applyBorder="1" applyAlignment="1">
      <alignment horizontal="center" vertical="center" wrapText="1"/>
    </xf>
    <xf numFmtId="16" fontId="28" fillId="2" borderId="79" xfId="0" applyNumberFormat="1" applyFont="1" applyFill="1" applyBorder="1" applyAlignment="1">
      <alignment horizontal="center" vertical="center" wrapText="1"/>
    </xf>
    <xf numFmtId="0" fontId="55" fillId="0" borderId="57" xfId="0" applyFont="1" applyFill="1" applyBorder="1" applyAlignment="1">
      <alignment horizontal="center"/>
    </xf>
    <xf numFmtId="0" fontId="55" fillId="0" borderId="23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center"/>
    </xf>
    <xf numFmtId="0" fontId="2" fillId="26" borderId="15" xfId="0" applyFont="1" applyFill="1" applyBorder="1" applyAlignment="1">
      <alignment horizontal="center" vertical="center" wrapText="1"/>
    </xf>
    <xf numFmtId="0" fontId="2" fillId="26" borderId="32" xfId="0" applyFont="1" applyFill="1" applyBorder="1" applyAlignment="1">
      <alignment horizontal="center" vertical="center" wrapText="1"/>
    </xf>
    <xf numFmtId="0" fontId="2" fillId="26" borderId="2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16" fontId="28" fillId="2" borderId="66" xfId="0" applyNumberFormat="1" applyFont="1" applyFill="1" applyBorder="1" applyAlignment="1">
      <alignment horizontal="center" vertical="center" wrapText="1"/>
    </xf>
    <xf numFmtId="16" fontId="28" fillId="2" borderId="65" xfId="0" applyNumberFormat="1" applyFont="1" applyFill="1" applyBorder="1" applyAlignment="1">
      <alignment horizontal="center" vertical="center" wrapText="1"/>
    </xf>
    <xf numFmtId="14" fontId="24" fillId="7" borderId="0" xfId="0" applyNumberFormat="1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16" fontId="28" fillId="0" borderId="9" xfId="0" applyNumberFormat="1" applyFont="1" applyBorder="1" applyAlignment="1">
      <alignment horizontal="center" vertical="center" wrapText="1"/>
    </xf>
    <xf numFmtId="16" fontId="28" fillId="0" borderId="18" xfId="0" applyNumberFormat="1" applyFont="1" applyBorder="1" applyAlignment="1">
      <alignment horizontal="center" vertical="center" wrapText="1"/>
    </xf>
    <xf numFmtId="16" fontId="28" fillId="0" borderId="33" xfId="0" applyNumberFormat="1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16" fontId="28" fillId="0" borderId="2" xfId="0" applyNumberFormat="1" applyFont="1" applyBorder="1" applyAlignment="1">
      <alignment horizontal="center" vertical="center" wrapText="1"/>
    </xf>
    <xf numFmtId="16" fontId="28" fillId="0" borderId="32" xfId="0" applyNumberFormat="1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2" borderId="3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37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2" borderId="7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2" borderId="30" xfId="0" applyFont="1" applyFill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62" xfId="0" applyFont="1" applyFill="1" applyBorder="1" applyAlignment="1">
      <alignment horizontal="center" vertical="center" wrapText="1"/>
    </xf>
    <xf numFmtId="0" fontId="34" fillId="0" borderId="77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11" borderId="69" xfId="0" applyFont="1" applyFill="1" applyBorder="1" applyAlignment="1">
      <alignment horizontal="center" vertical="center" wrapText="1"/>
    </xf>
    <xf numFmtId="0" fontId="34" fillId="11" borderId="68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49" fontId="34" fillId="0" borderId="8" xfId="0" applyNumberFormat="1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34" fillId="0" borderId="71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8" fillId="12" borderId="13" xfId="0" applyFont="1" applyFill="1" applyBorder="1" applyAlignment="1">
      <alignment horizontal="center" vertical="center" wrapText="1"/>
    </xf>
    <xf numFmtId="0" fontId="38" fillId="12" borderId="25" xfId="0" applyFont="1" applyFill="1" applyBorder="1" applyAlignment="1">
      <alignment horizontal="center" vertical="center" wrapText="1"/>
    </xf>
    <xf numFmtId="0" fontId="38" fillId="12" borderId="37" xfId="0" applyFont="1" applyFill="1" applyBorder="1" applyAlignment="1">
      <alignment horizontal="center" vertical="center" wrapText="1"/>
    </xf>
    <xf numFmtId="0" fontId="38" fillId="12" borderId="45" xfId="0" applyFont="1" applyFill="1" applyBorder="1" applyAlignment="1">
      <alignment horizontal="center" vertical="center" wrapText="1"/>
    </xf>
    <xf numFmtId="0" fontId="39" fillId="12" borderId="11" xfId="0" applyFont="1" applyFill="1" applyBorder="1" applyAlignment="1">
      <alignment horizontal="center" vertical="center" wrapText="1"/>
    </xf>
    <xf numFmtId="0" fontId="39" fillId="12" borderId="26" xfId="0" applyFont="1" applyFill="1" applyBorder="1" applyAlignment="1">
      <alignment horizontal="center" vertical="center" wrapText="1"/>
    </xf>
    <xf numFmtId="0" fontId="39" fillId="12" borderId="38" xfId="0" applyFont="1" applyFill="1" applyBorder="1" applyAlignment="1">
      <alignment horizontal="center" vertical="center" wrapText="1"/>
    </xf>
    <xf numFmtId="0" fontId="39" fillId="12" borderId="43" xfId="0" applyFont="1" applyFill="1" applyBorder="1" applyAlignment="1">
      <alignment horizontal="center" vertical="center" wrapText="1"/>
    </xf>
    <xf numFmtId="0" fontId="38" fillId="10" borderId="3" xfId="0" applyFont="1" applyFill="1" applyBorder="1" applyAlignment="1">
      <alignment horizontal="center" vertical="center" wrapText="1"/>
    </xf>
    <xf numFmtId="0" fontId="38" fillId="10" borderId="16" xfId="0" applyFont="1" applyFill="1" applyBorder="1" applyAlignment="1">
      <alignment horizontal="center" vertical="center" wrapText="1"/>
    </xf>
    <xf numFmtId="0" fontId="38" fillId="10" borderId="30" xfId="0" applyFont="1" applyFill="1" applyBorder="1" applyAlignment="1">
      <alignment horizontal="center" vertical="center" wrapText="1"/>
    </xf>
    <xf numFmtId="0" fontId="39" fillId="10" borderId="63" xfId="0" applyFont="1" applyFill="1" applyBorder="1" applyAlignment="1">
      <alignment horizontal="center" vertical="center" wrapText="1"/>
    </xf>
    <xf numFmtId="0" fontId="39" fillId="10" borderId="59" xfId="0" applyFont="1" applyFill="1" applyBorder="1" applyAlignment="1">
      <alignment horizontal="center" vertical="center" wrapText="1"/>
    </xf>
    <xf numFmtId="0" fontId="39" fillId="10" borderId="71" xfId="0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center" vertical="center" wrapText="1"/>
    </xf>
    <xf numFmtId="0" fontId="38" fillId="12" borderId="16" xfId="0" applyFont="1" applyFill="1" applyBorder="1" applyAlignment="1">
      <alignment horizontal="center" vertical="center" wrapText="1"/>
    </xf>
    <xf numFmtId="0" fontId="38" fillId="12" borderId="30" xfId="0" applyFont="1" applyFill="1" applyBorder="1" applyAlignment="1">
      <alignment horizontal="center" vertical="center" wrapText="1"/>
    </xf>
    <xf numFmtId="0" fontId="39" fillId="12" borderId="63" xfId="0" applyFont="1" applyFill="1" applyBorder="1" applyAlignment="1">
      <alignment horizontal="center" vertical="center" wrapText="1"/>
    </xf>
    <xf numFmtId="0" fontId="39" fillId="12" borderId="59" xfId="0" applyFont="1" applyFill="1" applyBorder="1" applyAlignment="1">
      <alignment horizontal="center" vertical="center" wrapText="1"/>
    </xf>
    <xf numFmtId="0" fontId="39" fillId="12" borderId="7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8" fillId="12" borderId="21" xfId="0" applyFont="1" applyFill="1" applyBorder="1" applyAlignment="1">
      <alignment horizontal="center" vertical="center" wrapText="1"/>
    </xf>
    <xf numFmtId="0" fontId="38" fillId="12" borderId="26" xfId="0" applyFont="1" applyFill="1" applyBorder="1" applyAlignment="1">
      <alignment horizontal="center" vertical="center" wrapText="1"/>
    </xf>
    <xf numFmtId="0" fontId="38" fillId="12" borderId="38" xfId="0" applyFont="1" applyFill="1" applyBorder="1" applyAlignment="1">
      <alignment horizontal="center" vertical="center" wrapText="1"/>
    </xf>
    <xf numFmtId="0" fontId="39" fillId="12" borderId="21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/>
    </xf>
    <xf numFmtId="16" fontId="28" fillId="2" borderId="69" xfId="0" applyNumberFormat="1" applyFont="1" applyFill="1" applyBorder="1" applyAlignment="1">
      <alignment horizontal="center" vertical="center" wrapText="1"/>
    </xf>
    <xf numFmtId="16" fontId="28" fillId="2" borderId="70" xfId="0" applyNumberFormat="1" applyFont="1" applyFill="1" applyBorder="1" applyAlignment="1">
      <alignment horizontal="center" vertical="center" wrapText="1"/>
    </xf>
    <xf numFmtId="16" fontId="28" fillId="2" borderId="68" xfId="0" applyNumberFormat="1" applyFont="1" applyFill="1" applyBorder="1" applyAlignment="1">
      <alignment horizontal="center" vertical="center" wrapText="1"/>
    </xf>
    <xf numFmtId="0" fontId="76" fillId="0" borderId="1" xfId="0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3" fillId="0" borderId="3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63" fillId="0" borderId="59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 wrapText="1"/>
    </xf>
    <xf numFmtId="0" fontId="59" fillId="0" borderId="71" xfId="0" applyFont="1" applyBorder="1" applyAlignment="1">
      <alignment horizontal="center" vertical="center" wrapText="1"/>
    </xf>
    <xf numFmtId="0" fontId="59" fillId="0" borderId="4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63" fillId="0" borderId="63" xfId="0" applyFont="1" applyBorder="1" applyAlignment="1">
      <alignment horizontal="center" vertical="center" wrapText="1"/>
    </xf>
    <xf numFmtId="0" fontId="63" fillId="0" borderId="71" xfId="0" applyFont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6" borderId="5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0" xfId="0" applyFont="1" applyFill="1" applyBorder="1" applyAlignment="1">
      <alignment horizontal="center" vertical="center" wrapText="1"/>
    </xf>
    <xf numFmtId="164" fontId="5" fillId="0" borderId="69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64" fontId="44" fillId="4" borderId="68" xfId="0" applyNumberFormat="1" applyFont="1" applyFill="1" applyBorder="1" applyAlignment="1">
      <alignment horizontal="center" vertical="center" wrapText="1"/>
    </xf>
    <xf numFmtId="164" fontId="56" fillId="20" borderId="69" xfId="0" applyNumberFormat="1" applyFont="1" applyFill="1" applyBorder="1" applyAlignment="1">
      <alignment horizontal="center" vertical="center" wrapText="1"/>
    </xf>
    <xf numFmtId="164" fontId="55" fillId="0" borderId="57" xfId="0" applyNumberFormat="1" applyFont="1" applyBorder="1" applyAlignment="1">
      <alignment horizontal="center"/>
    </xf>
    <xf numFmtId="0" fontId="29" fillId="2" borderId="0" xfId="0" applyFont="1" applyFill="1" applyBorder="1" applyAlignment="1">
      <alignment horizontal="left" wrapText="1"/>
    </xf>
    <xf numFmtId="0" fontId="29" fillId="2" borderId="0" xfId="0" applyFont="1" applyFill="1" applyBorder="1" applyAlignment="1">
      <alignment horizontal="left"/>
    </xf>
    <xf numFmtId="0" fontId="67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 horizontal="left" vertical="center" wrapText="1"/>
    </xf>
    <xf numFmtId="164" fontId="28" fillId="0" borderId="0" xfId="0" applyNumberFormat="1" applyFont="1" applyFill="1" applyBorder="1" applyAlignment="1">
      <alignment horizontal="left" vertical="center" wrapText="1"/>
    </xf>
    <xf numFmtId="164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164" fontId="28" fillId="4" borderId="0" xfId="0" applyNumberFormat="1" applyFont="1" applyFill="1" applyBorder="1" applyAlignment="1">
      <alignment horizontal="left" vertical="center" wrapText="1"/>
    </xf>
    <xf numFmtId="164" fontId="56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</cellXfs>
  <cellStyles count="6">
    <cellStyle name="Обычный" xfId="0" builtinId="0"/>
    <cellStyle name="Обычный 2" xfId="4"/>
    <cellStyle name="Обычный 3" xfId="1"/>
    <cellStyle name="Обычный 3 4" xfId="5"/>
    <cellStyle name="Обычный_Лист1" xfId="3"/>
    <cellStyle name="Обычный_Лист2" xfId="2"/>
  </cellStyles>
  <dxfs count="0"/>
  <tableStyles count="0" defaultTableStyle="TableStyleMedium2" defaultPivotStyle="PivotStyleLight16"/>
  <colors>
    <mruColors>
      <color rgb="FFFCD5B4"/>
      <color rgb="FFB7DEE8"/>
      <color rgb="FF66FFFF"/>
      <color rgb="FFCC99FF"/>
      <color rgb="FFFFCC99"/>
      <color rgb="FFFFCC66"/>
      <color rgb="FF80DF7B"/>
      <color rgb="FFB9F7F4"/>
      <color rgb="FFCCFF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93;&#1077;&#1084;&#1072;%20&#1091;&#1095;&#1072;&#1089;&#1090;&#1080;&#1103;%20&#1043;&#1048;&#1040;-9-2023-&#1084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личество"/>
      <sheetName val="Прикрепление"/>
      <sheetName val="Работники ППЭ"/>
      <sheetName val="Привлеченные-101"/>
      <sheetName val="Привлеченнные-102"/>
      <sheetName val="Привлеченные-103"/>
    </sheetNames>
    <sheetDataSet>
      <sheetData sheetId="0" refreshError="1">
        <row r="5">
          <cell r="F5">
            <v>17</v>
          </cell>
        </row>
        <row r="30">
          <cell r="D30">
            <v>7</v>
          </cell>
        </row>
        <row r="74">
          <cell r="Y74">
            <v>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tabSelected="1" zoomScale="84" zoomScaleNormal="84" zoomScaleSheetLayoutView="100" workbookViewId="0">
      <selection activeCell="AK15" sqref="AK15"/>
    </sheetView>
  </sheetViews>
  <sheetFormatPr defaultRowHeight="12.75" x14ac:dyDescent="0.2"/>
  <cols>
    <col min="1" max="1" width="22.140625" style="13" customWidth="1"/>
    <col min="2" max="2" width="7.85546875" style="1" customWidth="1"/>
    <col min="3" max="3" width="7.7109375" style="1" bestFit="1" customWidth="1"/>
    <col min="4" max="4" width="6.42578125" style="1" customWidth="1"/>
    <col min="5" max="5" width="6.85546875" style="1" customWidth="1"/>
    <col min="6" max="6" width="5.5703125" style="1" customWidth="1"/>
    <col min="7" max="7" width="7" style="1" customWidth="1"/>
    <col min="8" max="9" width="7.140625" style="1" customWidth="1"/>
    <col min="10" max="10" width="7.7109375" style="1" customWidth="1"/>
    <col min="11" max="13" width="7.140625" style="1" customWidth="1"/>
    <col min="14" max="14" width="9.28515625" style="1" customWidth="1"/>
    <col min="15" max="17" width="7.140625" style="1" customWidth="1"/>
    <col min="18" max="18" width="8.140625" style="1" customWidth="1"/>
    <col min="19" max="21" width="7.140625" style="1" customWidth="1"/>
    <col min="22" max="22" width="4" style="2" customWidth="1"/>
    <col min="23" max="23" width="5.140625" style="2" bestFit="1" customWidth="1"/>
    <col min="24" max="24" width="5" style="2" customWidth="1"/>
    <col min="25" max="25" width="3.7109375" style="1" customWidth="1"/>
    <col min="26" max="26" width="4.85546875" style="1" bestFit="1" customWidth="1"/>
    <col min="27" max="27" width="3.28515625" style="1" customWidth="1"/>
    <col min="28" max="28" width="5.140625" style="2" customWidth="1"/>
    <col min="29" max="29" width="30" style="820" customWidth="1"/>
    <col min="30" max="33" width="9.140625" style="1" customWidth="1"/>
    <col min="34" max="204" width="9.140625" style="1"/>
    <col min="205" max="205" width="22.85546875" style="1" customWidth="1"/>
    <col min="206" max="206" width="7.85546875" style="1" bestFit="1" customWidth="1"/>
    <col min="207" max="207" width="9.140625" style="1" bestFit="1" customWidth="1"/>
    <col min="208" max="208" width="6.42578125" style="1" bestFit="1" customWidth="1"/>
    <col min="209" max="209" width="7.28515625" style="1" bestFit="1" customWidth="1"/>
    <col min="210" max="213" width="7.28515625" style="1" customWidth="1"/>
    <col min="214" max="214" width="8.28515625" style="1" customWidth="1"/>
    <col min="215" max="217" width="7.28515625" style="1" customWidth="1"/>
    <col min="218" max="218" width="7.42578125" style="1" customWidth="1"/>
    <col min="219" max="220" width="6.28515625" style="1" customWidth="1"/>
    <col min="221" max="221" width="3.7109375" style="1" bestFit="1" customWidth="1"/>
    <col min="222" max="222" width="6.5703125" style="1" bestFit="1" customWidth="1"/>
    <col min="223" max="223" width="4.5703125" style="1" bestFit="1" customWidth="1"/>
    <col min="224" max="224" width="5.42578125" style="1" bestFit="1" customWidth="1"/>
    <col min="225" max="225" width="5.7109375" style="1" bestFit="1" customWidth="1"/>
    <col min="226" max="226" width="3.7109375" style="1" bestFit="1" customWidth="1"/>
    <col min="227" max="227" width="5.42578125" style="1" bestFit="1" customWidth="1"/>
    <col min="228" max="228" width="5.28515625" style="1" bestFit="1" customWidth="1"/>
    <col min="229" max="229" width="6.28515625" style="1" bestFit="1" customWidth="1"/>
    <col min="230" max="231" width="0" style="1" hidden="1" customWidth="1"/>
    <col min="232" max="232" width="6" style="1" customWidth="1"/>
    <col min="233" max="233" width="0" style="1" hidden="1" customWidth="1"/>
    <col min="234" max="234" width="9.140625" style="1"/>
    <col min="235" max="235" width="26.42578125" style="1" customWidth="1"/>
    <col min="236" max="460" width="9.140625" style="1"/>
    <col min="461" max="461" width="22.85546875" style="1" customWidth="1"/>
    <col min="462" max="462" width="7.85546875" style="1" bestFit="1" customWidth="1"/>
    <col min="463" max="463" width="9.140625" style="1" bestFit="1" customWidth="1"/>
    <col min="464" max="464" width="6.42578125" style="1" bestFit="1" customWidth="1"/>
    <col min="465" max="465" width="7.28515625" style="1" bestFit="1" customWidth="1"/>
    <col min="466" max="469" width="7.28515625" style="1" customWidth="1"/>
    <col min="470" max="470" width="8.28515625" style="1" customWidth="1"/>
    <col min="471" max="473" width="7.28515625" style="1" customWidth="1"/>
    <col min="474" max="474" width="7.42578125" style="1" customWidth="1"/>
    <col min="475" max="476" width="6.28515625" style="1" customWidth="1"/>
    <col min="477" max="477" width="3.7109375" style="1" bestFit="1" customWidth="1"/>
    <col min="478" max="478" width="6.5703125" style="1" bestFit="1" customWidth="1"/>
    <col min="479" max="479" width="4.5703125" style="1" bestFit="1" customWidth="1"/>
    <col min="480" max="480" width="5.42578125" style="1" bestFit="1" customWidth="1"/>
    <col min="481" max="481" width="5.7109375" style="1" bestFit="1" customWidth="1"/>
    <col min="482" max="482" width="3.7109375" style="1" bestFit="1" customWidth="1"/>
    <col min="483" max="483" width="5.42578125" style="1" bestFit="1" customWidth="1"/>
    <col min="484" max="484" width="5.28515625" style="1" bestFit="1" customWidth="1"/>
    <col min="485" max="485" width="6.28515625" style="1" bestFit="1" customWidth="1"/>
    <col min="486" max="487" width="0" style="1" hidden="1" customWidth="1"/>
    <col min="488" max="488" width="6" style="1" customWidth="1"/>
    <col min="489" max="489" width="0" style="1" hidden="1" customWidth="1"/>
    <col min="490" max="490" width="9.140625" style="1"/>
    <col min="491" max="491" width="26.42578125" style="1" customWidth="1"/>
    <col min="492" max="716" width="9.140625" style="1"/>
    <col min="717" max="717" width="22.85546875" style="1" customWidth="1"/>
    <col min="718" max="718" width="7.85546875" style="1" bestFit="1" customWidth="1"/>
    <col min="719" max="719" width="9.140625" style="1" bestFit="1" customWidth="1"/>
    <col min="720" max="720" width="6.42578125" style="1" bestFit="1" customWidth="1"/>
    <col min="721" max="721" width="7.28515625" style="1" bestFit="1" customWidth="1"/>
    <col min="722" max="725" width="7.28515625" style="1" customWidth="1"/>
    <col min="726" max="726" width="8.28515625" style="1" customWidth="1"/>
    <col min="727" max="729" width="7.28515625" style="1" customWidth="1"/>
    <col min="730" max="730" width="7.42578125" style="1" customWidth="1"/>
    <col min="731" max="732" width="6.28515625" style="1" customWidth="1"/>
    <col min="733" max="733" width="3.7109375" style="1" bestFit="1" customWidth="1"/>
    <col min="734" max="734" width="6.5703125" style="1" bestFit="1" customWidth="1"/>
    <col min="735" max="735" width="4.5703125" style="1" bestFit="1" customWidth="1"/>
    <col min="736" max="736" width="5.42578125" style="1" bestFit="1" customWidth="1"/>
    <col min="737" max="737" width="5.7109375" style="1" bestFit="1" customWidth="1"/>
    <col min="738" max="738" width="3.7109375" style="1" bestFit="1" customWidth="1"/>
    <col min="739" max="739" width="5.42578125" style="1" bestFit="1" customWidth="1"/>
    <col min="740" max="740" width="5.28515625" style="1" bestFit="1" customWidth="1"/>
    <col min="741" max="741" width="6.28515625" style="1" bestFit="1" customWidth="1"/>
    <col min="742" max="743" width="0" style="1" hidden="1" customWidth="1"/>
    <col min="744" max="744" width="6" style="1" customWidth="1"/>
    <col min="745" max="745" width="0" style="1" hidden="1" customWidth="1"/>
    <col min="746" max="746" width="9.140625" style="1"/>
    <col min="747" max="747" width="26.42578125" style="1" customWidth="1"/>
    <col min="748" max="972" width="9.140625" style="1"/>
    <col min="973" max="973" width="22.85546875" style="1" customWidth="1"/>
    <col min="974" max="974" width="7.85546875" style="1" bestFit="1" customWidth="1"/>
    <col min="975" max="975" width="9.140625" style="1" bestFit="1" customWidth="1"/>
    <col min="976" max="976" width="6.42578125" style="1" bestFit="1" customWidth="1"/>
    <col min="977" max="977" width="7.28515625" style="1" bestFit="1" customWidth="1"/>
    <col min="978" max="981" width="7.28515625" style="1" customWidth="1"/>
    <col min="982" max="982" width="8.28515625" style="1" customWidth="1"/>
    <col min="983" max="985" width="7.28515625" style="1" customWidth="1"/>
    <col min="986" max="986" width="7.42578125" style="1" customWidth="1"/>
    <col min="987" max="988" width="6.28515625" style="1" customWidth="1"/>
    <col min="989" max="989" width="3.7109375" style="1" bestFit="1" customWidth="1"/>
    <col min="990" max="990" width="6.5703125" style="1" bestFit="1" customWidth="1"/>
    <col min="991" max="991" width="4.5703125" style="1" bestFit="1" customWidth="1"/>
    <col min="992" max="992" width="5.42578125" style="1" bestFit="1" customWidth="1"/>
    <col min="993" max="993" width="5.7109375" style="1" bestFit="1" customWidth="1"/>
    <col min="994" max="994" width="3.7109375" style="1" bestFit="1" customWidth="1"/>
    <col min="995" max="995" width="5.42578125" style="1" bestFit="1" customWidth="1"/>
    <col min="996" max="996" width="5.28515625" style="1" bestFit="1" customWidth="1"/>
    <col min="997" max="997" width="6.28515625" style="1" bestFit="1" customWidth="1"/>
    <col min="998" max="999" width="0" style="1" hidden="1" customWidth="1"/>
    <col min="1000" max="1000" width="6" style="1" customWidth="1"/>
    <col min="1001" max="1001" width="0" style="1" hidden="1" customWidth="1"/>
    <col min="1002" max="1002" width="9.140625" style="1"/>
    <col min="1003" max="1003" width="26.42578125" style="1" customWidth="1"/>
    <col min="1004" max="1228" width="9.140625" style="1"/>
    <col min="1229" max="1229" width="22.85546875" style="1" customWidth="1"/>
    <col min="1230" max="1230" width="7.85546875" style="1" bestFit="1" customWidth="1"/>
    <col min="1231" max="1231" width="9.140625" style="1" bestFit="1" customWidth="1"/>
    <col min="1232" max="1232" width="6.42578125" style="1" bestFit="1" customWidth="1"/>
    <col min="1233" max="1233" width="7.28515625" style="1" bestFit="1" customWidth="1"/>
    <col min="1234" max="1237" width="7.28515625" style="1" customWidth="1"/>
    <col min="1238" max="1238" width="8.28515625" style="1" customWidth="1"/>
    <col min="1239" max="1241" width="7.28515625" style="1" customWidth="1"/>
    <col min="1242" max="1242" width="7.42578125" style="1" customWidth="1"/>
    <col min="1243" max="1244" width="6.28515625" style="1" customWidth="1"/>
    <col min="1245" max="1245" width="3.7109375" style="1" bestFit="1" customWidth="1"/>
    <col min="1246" max="1246" width="6.5703125" style="1" bestFit="1" customWidth="1"/>
    <col min="1247" max="1247" width="4.5703125" style="1" bestFit="1" customWidth="1"/>
    <col min="1248" max="1248" width="5.42578125" style="1" bestFit="1" customWidth="1"/>
    <col min="1249" max="1249" width="5.7109375" style="1" bestFit="1" customWidth="1"/>
    <col min="1250" max="1250" width="3.7109375" style="1" bestFit="1" customWidth="1"/>
    <col min="1251" max="1251" width="5.42578125" style="1" bestFit="1" customWidth="1"/>
    <col min="1252" max="1252" width="5.28515625" style="1" bestFit="1" customWidth="1"/>
    <col min="1253" max="1253" width="6.28515625" style="1" bestFit="1" customWidth="1"/>
    <col min="1254" max="1255" width="0" style="1" hidden="1" customWidth="1"/>
    <col min="1256" max="1256" width="6" style="1" customWidth="1"/>
    <col min="1257" max="1257" width="0" style="1" hidden="1" customWidth="1"/>
    <col min="1258" max="1258" width="9.140625" style="1"/>
    <col min="1259" max="1259" width="26.42578125" style="1" customWidth="1"/>
    <col min="1260" max="1484" width="9.140625" style="1"/>
    <col min="1485" max="1485" width="22.85546875" style="1" customWidth="1"/>
    <col min="1486" max="1486" width="7.85546875" style="1" bestFit="1" customWidth="1"/>
    <col min="1487" max="1487" width="9.140625" style="1" bestFit="1" customWidth="1"/>
    <col min="1488" max="1488" width="6.42578125" style="1" bestFit="1" customWidth="1"/>
    <col min="1489" max="1489" width="7.28515625" style="1" bestFit="1" customWidth="1"/>
    <col min="1490" max="1493" width="7.28515625" style="1" customWidth="1"/>
    <col min="1494" max="1494" width="8.28515625" style="1" customWidth="1"/>
    <col min="1495" max="1497" width="7.28515625" style="1" customWidth="1"/>
    <col min="1498" max="1498" width="7.42578125" style="1" customWidth="1"/>
    <col min="1499" max="1500" width="6.28515625" style="1" customWidth="1"/>
    <col min="1501" max="1501" width="3.7109375" style="1" bestFit="1" customWidth="1"/>
    <col min="1502" max="1502" width="6.5703125" style="1" bestFit="1" customWidth="1"/>
    <col min="1503" max="1503" width="4.5703125" style="1" bestFit="1" customWidth="1"/>
    <col min="1504" max="1504" width="5.42578125" style="1" bestFit="1" customWidth="1"/>
    <col min="1505" max="1505" width="5.7109375" style="1" bestFit="1" customWidth="1"/>
    <col min="1506" max="1506" width="3.7109375" style="1" bestFit="1" customWidth="1"/>
    <col min="1507" max="1507" width="5.42578125" style="1" bestFit="1" customWidth="1"/>
    <col min="1508" max="1508" width="5.28515625" style="1" bestFit="1" customWidth="1"/>
    <col min="1509" max="1509" width="6.28515625" style="1" bestFit="1" customWidth="1"/>
    <col min="1510" max="1511" width="0" style="1" hidden="1" customWidth="1"/>
    <col min="1512" max="1512" width="6" style="1" customWidth="1"/>
    <col min="1513" max="1513" width="0" style="1" hidden="1" customWidth="1"/>
    <col min="1514" max="1514" width="9.140625" style="1"/>
    <col min="1515" max="1515" width="26.42578125" style="1" customWidth="1"/>
    <col min="1516" max="1740" width="9.140625" style="1"/>
    <col min="1741" max="1741" width="22.85546875" style="1" customWidth="1"/>
    <col min="1742" max="1742" width="7.85546875" style="1" bestFit="1" customWidth="1"/>
    <col min="1743" max="1743" width="9.140625" style="1" bestFit="1" customWidth="1"/>
    <col min="1744" max="1744" width="6.42578125" style="1" bestFit="1" customWidth="1"/>
    <col min="1745" max="1745" width="7.28515625" style="1" bestFit="1" customWidth="1"/>
    <col min="1746" max="1749" width="7.28515625" style="1" customWidth="1"/>
    <col min="1750" max="1750" width="8.28515625" style="1" customWidth="1"/>
    <col min="1751" max="1753" width="7.28515625" style="1" customWidth="1"/>
    <col min="1754" max="1754" width="7.42578125" style="1" customWidth="1"/>
    <col min="1755" max="1756" width="6.28515625" style="1" customWidth="1"/>
    <col min="1757" max="1757" width="3.7109375" style="1" bestFit="1" customWidth="1"/>
    <col min="1758" max="1758" width="6.5703125" style="1" bestFit="1" customWidth="1"/>
    <col min="1759" max="1759" width="4.5703125" style="1" bestFit="1" customWidth="1"/>
    <col min="1760" max="1760" width="5.42578125" style="1" bestFit="1" customWidth="1"/>
    <col min="1761" max="1761" width="5.7109375" style="1" bestFit="1" customWidth="1"/>
    <col min="1762" max="1762" width="3.7109375" style="1" bestFit="1" customWidth="1"/>
    <col min="1763" max="1763" width="5.42578125" style="1" bestFit="1" customWidth="1"/>
    <col min="1764" max="1764" width="5.28515625" style="1" bestFit="1" customWidth="1"/>
    <col min="1765" max="1765" width="6.28515625" style="1" bestFit="1" customWidth="1"/>
    <col min="1766" max="1767" width="0" style="1" hidden="1" customWidth="1"/>
    <col min="1768" max="1768" width="6" style="1" customWidth="1"/>
    <col min="1769" max="1769" width="0" style="1" hidden="1" customWidth="1"/>
    <col min="1770" max="1770" width="9.140625" style="1"/>
    <col min="1771" max="1771" width="26.42578125" style="1" customWidth="1"/>
    <col min="1772" max="1996" width="9.140625" style="1"/>
    <col min="1997" max="1997" width="22.85546875" style="1" customWidth="1"/>
    <col min="1998" max="1998" width="7.85546875" style="1" bestFit="1" customWidth="1"/>
    <col min="1999" max="1999" width="9.140625" style="1" bestFit="1" customWidth="1"/>
    <col min="2000" max="2000" width="6.42578125" style="1" bestFit="1" customWidth="1"/>
    <col min="2001" max="2001" width="7.28515625" style="1" bestFit="1" customWidth="1"/>
    <col min="2002" max="2005" width="7.28515625" style="1" customWidth="1"/>
    <col min="2006" max="2006" width="8.28515625" style="1" customWidth="1"/>
    <col min="2007" max="2009" width="7.28515625" style="1" customWidth="1"/>
    <col min="2010" max="2010" width="7.42578125" style="1" customWidth="1"/>
    <col min="2011" max="2012" width="6.28515625" style="1" customWidth="1"/>
    <col min="2013" max="2013" width="3.7109375" style="1" bestFit="1" customWidth="1"/>
    <col min="2014" max="2014" width="6.5703125" style="1" bestFit="1" customWidth="1"/>
    <col min="2015" max="2015" width="4.5703125" style="1" bestFit="1" customWidth="1"/>
    <col min="2016" max="2016" width="5.42578125" style="1" bestFit="1" customWidth="1"/>
    <col min="2017" max="2017" width="5.7109375" style="1" bestFit="1" customWidth="1"/>
    <col min="2018" max="2018" width="3.7109375" style="1" bestFit="1" customWidth="1"/>
    <col min="2019" max="2019" width="5.42578125" style="1" bestFit="1" customWidth="1"/>
    <col min="2020" max="2020" width="5.28515625" style="1" bestFit="1" customWidth="1"/>
    <col min="2021" max="2021" width="6.28515625" style="1" bestFit="1" customWidth="1"/>
    <col min="2022" max="2023" width="0" style="1" hidden="1" customWidth="1"/>
    <col min="2024" max="2024" width="6" style="1" customWidth="1"/>
    <col min="2025" max="2025" width="0" style="1" hidden="1" customWidth="1"/>
    <col min="2026" max="2026" width="9.140625" style="1"/>
    <col min="2027" max="2027" width="26.42578125" style="1" customWidth="1"/>
    <col min="2028" max="2252" width="9.140625" style="1"/>
    <col min="2253" max="2253" width="22.85546875" style="1" customWidth="1"/>
    <col min="2254" max="2254" width="7.85546875" style="1" bestFit="1" customWidth="1"/>
    <col min="2255" max="2255" width="9.140625" style="1" bestFit="1" customWidth="1"/>
    <col min="2256" max="2256" width="6.42578125" style="1" bestFit="1" customWidth="1"/>
    <col min="2257" max="2257" width="7.28515625" style="1" bestFit="1" customWidth="1"/>
    <col min="2258" max="2261" width="7.28515625" style="1" customWidth="1"/>
    <col min="2262" max="2262" width="8.28515625" style="1" customWidth="1"/>
    <col min="2263" max="2265" width="7.28515625" style="1" customWidth="1"/>
    <col min="2266" max="2266" width="7.42578125" style="1" customWidth="1"/>
    <col min="2267" max="2268" width="6.28515625" style="1" customWidth="1"/>
    <col min="2269" max="2269" width="3.7109375" style="1" bestFit="1" customWidth="1"/>
    <col min="2270" max="2270" width="6.5703125" style="1" bestFit="1" customWidth="1"/>
    <col min="2271" max="2271" width="4.5703125" style="1" bestFit="1" customWidth="1"/>
    <col min="2272" max="2272" width="5.42578125" style="1" bestFit="1" customWidth="1"/>
    <col min="2273" max="2273" width="5.7109375" style="1" bestFit="1" customWidth="1"/>
    <col min="2274" max="2274" width="3.7109375" style="1" bestFit="1" customWidth="1"/>
    <col min="2275" max="2275" width="5.42578125" style="1" bestFit="1" customWidth="1"/>
    <col min="2276" max="2276" width="5.28515625" style="1" bestFit="1" customWidth="1"/>
    <col min="2277" max="2277" width="6.28515625" style="1" bestFit="1" customWidth="1"/>
    <col min="2278" max="2279" width="0" style="1" hidden="1" customWidth="1"/>
    <col min="2280" max="2280" width="6" style="1" customWidth="1"/>
    <col min="2281" max="2281" width="0" style="1" hidden="1" customWidth="1"/>
    <col min="2282" max="2282" width="9.140625" style="1"/>
    <col min="2283" max="2283" width="26.42578125" style="1" customWidth="1"/>
    <col min="2284" max="2508" width="9.140625" style="1"/>
    <col min="2509" max="2509" width="22.85546875" style="1" customWidth="1"/>
    <col min="2510" max="2510" width="7.85546875" style="1" bestFit="1" customWidth="1"/>
    <col min="2511" max="2511" width="9.140625" style="1" bestFit="1" customWidth="1"/>
    <col min="2512" max="2512" width="6.42578125" style="1" bestFit="1" customWidth="1"/>
    <col min="2513" max="2513" width="7.28515625" style="1" bestFit="1" customWidth="1"/>
    <col min="2514" max="2517" width="7.28515625" style="1" customWidth="1"/>
    <col min="2518" max="2518" width="8.28515625" style="1" customWidth="1"/>
    <col min="2519" max="2521" width="7.28515625" style="1" customWidth="1"/>
    <col min="2522" max="2522" width="7.42578125" style="1" customWidth="1"/>
    <col min="2523" max="2524" width="6.28515625" style="1" customWidth="1"/>
    <col min="2525" max="2525" width="3.7109375" style="1" bestFit="1" customWidth="1"/>
    <col min="2526" max="2526" width="6.5703125" style="1" bestFit="1" customWidth="1"/>
    <col min="2527" max="2527" width="4.5703125" style="1" bestFit="1" customWidth="1"/>
    <col min="2528" max="2528" width="5.42578125" style="1" bestFit="1" customWidth="1"/>
    <col min="2529" max="2529" width="5.7109375" style="1" bestFit="1" customWidth="1"/>
    <col min="2530" max="2530" width="3.7109375" style="1" bestFit="1" customWidth="1"/>
    <col min="2531" max="2531" width="5.42578125" style="1" bestFit="1" customWidth="1"/>
    <col min="2532" max="2532" width="5.28515625" style="1" bestFit="1" customWidth="1"/>
    <col min="2533" max="2533" width="6.28515625" style="1" bestFit="1" customWidth="1"/>
    <col min="2534" max="2535" width="0" style="1" hidden="1" customWidth="1"/>
    <col min="2536" max="2536" width="6" style="1" customWidth="1"/>
    <col min="2537" max="2537" width="0" style="1" hidden="1" customWidth="1"/>
    <col min="2538" max="2538" width="9.140625" style="1"/>
    <col min="2539" max="2539" width="26.42578125" style="1" customWidth="1"/>
    <col min="2540" max="2764" width="9.140625" style="1"/>
    <col min="2765" max="2765" width="22.85546875" style="1" customWidth="1"/>
    <col min="2766" max="2766" width="7.85546875" style="1" bestFit="1" customWidth="1"/>
    <col min="2767" max="2767" width="9.140625" style="1" bestFit="1" customWidth="1"/>
    <col min="2768" max="2768" width="6.42578125" style="1" bestFit="1" customWidth="1"/>
    <col min="2769" max="2769" width="7.28515625" style="1" bestFit="1" customWidth="1"/>
    <col min="2770" max="2773" width="7.28515625" style="1" customWidth="1"/>
    <col min="2774" max="2774" width="8.28515625" style="1" customWidth="1"/>
    <col min="2775" max="2777" width="7.28515625" style="1" customWidth="1"/>
    <col min="2778" max="2778" width="7.42578125" style="1" customWidth="1"/>
    <col min="2779" max="2780" width="6.28515625" style="1" customWidth="1"/>
    <col min="2781" max="2781" width="3.7109375" style="1" bestFit="1" customWidth="1"/>
    <col min="2782" max="2782" width="6.5703125" style="1" bestFit="1" customWidth="1"/>
    <col min="2783" max="2783" width="4.5703125" style="1" bestFit="1" customWidth="1"/>
    <col min="2784" max="2784" width="5.42578125" style="1" bestFit="1" customWidth="1"/>
    <col min="2785" max="2785" width="5.7109375" style="1" bestFit="1" customWidth="1"/>
    <col min="2786" max="2786" width="3.7109375" style="1" bestFit="1" customWidth="1"/>
    <col min="2787" max="2787" width="5.42578125" style="1" bestFit="1" customWidth="1"/>
    <col min="2788" max="2788" width="5.28515625" style="1" bestFit="1" customWidth="1"/>
    <col min="2789" max="2789" width="6.28515625" style="1" bestFit="1" customWidth="1"/>
    <col min="2790" max="2791" width="0" style="1" hidden="1" customWidth="1"/>
    <col min="2792" max="2792" width="6" style="1" customWidth="1"/>
    <col min="2793" max="2793" width="0" style="1" hidden="1" customWidth="1"/>
    <col min="2794" max="2794" width="9.140625" style="1"/>
    <col min="2795" max="2795" width="26.42578125" style="1" customWidth="1"/>
    <col min="2796" max="3020" width="9.140625" style="1"/>
    <col min="3021" max="3021" width="22.85546875" style="1" customWidth="1"/>
    <col min="3022" max="3022" width="7.85546875" style="1" bestFit="1" customWidth="1"/>
    <col min="3023" max="3023" width="9.140625" style="1" bestFit="1" customWidth="1"/>
    <col min="3024" max="3024" width="6.42578125" style="1" bestFit="1" customWidth="1"/>
    <col min="3025" max="3025" width="7.28515625" style="1" bestFit="1" customWidth="1"/>
    <col min="3026" max="3029" width="7.28515625" style="1" customWidth="1"/>
    <col min="3030" max="3030" width="8.28515625" style="1" customWidth="1"/>
    <col min="3031" max="3033" width="7.28515625" style="1" customWidth="1"/>
    <col min="3034" max="3034" width="7.42578125" style="1" customWidth="1"/>
    <col min="3035" max="3036" width="6.28515625" style="1" customWidth="1"/>
    <col min="3037" max="3037" width="3.7109375" style="1" bestFit="1" customWidth="1"/>
    <col min="3038" max="3038" width="6.5703125" style="1" bestFit="1" customWidth="1"/>
    <col min="3039" max="3039" width="4.5703125" style="1" bestFit="1" customWidth="1"/>
    <col min="3040" max="3040" width="5.42578125" style="1" bestFit="1" customWidth="1"/>
    <col min="3041" max="3041" width="5.7109375" style="1" bestFit="1" customWidth="1"/>
    <col min="3042" max="3042" width="3.7109375" style="1" bestFit="1" customWidth="1"/>
    <col min="3043" max="3043" width="5.42578125" style="1" bestFit="1" customWidth="1"/>
    <col min="3044" max="3044" width="5.28515625" style="1" bestFit="1" customWidth="1"/>
    <col min="3045" max="3045" width="6.28515625" style="1" bestFit="1" customWidth="1"/>
    <col min="3046" max="3047" width="0" style="1" hidden="1" customWidth="1"/>
    <col min="3048" max="3048" width="6" style="1" customWidth="1"/>
    <col min="3049" max="3049" width="0" style="1" hidden="1" customWidth="1"/>
    <col min="3050" max="3050" width="9.140625" style="1"/>
    <col min="3051" max="3051" width="26.42578125" style="1" customWidth="1"/>
    <col min="3052" max="3276" width="9.140625" style="1"/>
    <col min="3277" max="3277" width="22.85546875" style="1" customWidth="1"/>
    <col min="3278" max="3278" width="7.85546875" style="1" bestFit="1" customWidth="1"/>
    <col min="3279" max="3279" width="9.140625" style="1" bestFit="1" customWidth="1"/>
    <col min="3280" max="3280" width="6.42578125" style="1" bestFit="1" customWidth="1"/>
    <col min="3281" max="3281" width="7.28515625" style="1" bestFit="1" customWidth="1"/>
    <col min="3282" max="3285" width="7.28515625" style="1" customWidth="1"/>
    <col min="3286" max="3286" width="8.28515625" style="1" customWidth="1"/>
    <col min="3287" max="3289" width="7.28515625" style="1" customWidth="1"/>
    <col min="3290" max="3290" width="7.42578125" style="1" customWidth="1"/>
    <col min="3291" max="3292" width="6.28515625" style="1" customWidth="1"/>
    <col min="3293" max="3293" width="3.7109375" style="1" bestFit="1" customWidth="1"/>
    <col min="3294" max="3294" width="6.5703125" style="1" bestFit="1" customWidth="1"/>
    <col min="3295" max="3295" width="4.5703125" style="1" bestFit="1" customWidth="1"/>
    <col min="3296" max="3296" width="5.42578125" style="1" bestFit="1" customWidth="1"/>
    <col min="3297" max="3297" width="5.7109375" style="1" bestFit="1" customWidth="1"/>
    <col min="3298" max="3298" width="3.7109375" style="1" bestFit="1" customWidth="1"/>
    <col min="3299" max="3299" width="5.42578125" style="1" bestFit="1" customWidth="1"/>
    <col min="3300" max="3300" width="5.28515625" style="1" bestFit="1" customWidth="1"/>
    <col min="3301" max="3301" width="6.28515625" style="1" bestFit="1" customWidth="1"/>
    <col min="3302" max="3303" width="0" style="1" hidden="1" customWidth="1"/>
    <col min="3304" max="3304" width="6" style="1" customWidth="1"/>
    <col min="3305" max="3305" width="0" style="1" hidden="1" customWidth="1"/>
    <col min="3306" max="3306" width="9.140625" style="1"/>
    <col min="3307" max="3307" width="26.42578125" style="1" customWidth="1"/>
    <col min="3308" max="3532" width="9.140625" style="1"/>
    <col min="3533" max="3533" width="22.85546875" style="1" customWidth="1"/>
    <col min="3534" max="3534" width="7.85546875" style="1" bestFit="1" customWidth="1"/>
    <col min="3535" max="3535" width="9.140625" style="1" bestFit="1" customWidth="1"/>
    <col min="3536" max="3536" width="6.42578125" style="1" bestFit="1" customWidth="1"/>
    <col min="3537" max="3537" width="7.28515625" style="1" bestFit="1" customWidth="1"/>
    <col min="3538" max="3541" width="7.28515625" style="1" customWidth="1"/>
    <col min="3542" max="3542" width="8.28515625" style="1" customWidth="1"/>
    <col min="3543" max="3545" width="7.28515625" style="1" customWidth="1"/>
    <col min="3546" max="3546" width="7.42578125" style="1" customWidth="1"/>
    <col min="3547" max="3548" width="6.28515625" style="1" customWidth="1"/>
    <col min="3549" max="3549" width="3.7109375" style="1" bestFit="1" customWidth="1"/>
    <col min="3550" max="3550" width="6.5703125" style="1" bestFit="1" customWidth="1"/>
    <col min="3551" max="3551" width="4.5703125" style="1" bestFit="1" customWidth="1"/>
    <col min="3552" max="3552" width="5.42578125" style="1" bestFit="1" customWidth="1"/>
    <col min="3553" max="3553" width="5.7109375" style="1" bestFit="1" customWidth="1"/>
    <col min="3554" max="3554" width="3.7109375" style="1" bestFit="1" customWidth="1"/>
    <col min="3555" max="3555" width="5.42578125" style="1" bestFit="1" customWidth="1"/>
    <col min="3556" max="3556" width="5.28515625" style="1" bestFit="1" customWidth="1"/>
    <col min="3557" max="3557" width="6.28515625" style="1" bestFit="1" customWidth="1"/>
    <col min="3558" max="3559" width="0" style="1" hidden="1" customWidth="1"/>
    <col min="3560" max="3560" width="6" style="1" customWidth="1"/>
    <col min="3561" max="3561" width="0" style="1" hidden="1" customWidth="1"/>
    <col min="3562" max="3562" width="9.140625" style="1"/>
    <col min="3563" max="3563" width="26.42578125" style="1" customWidth="1"/>
    <col min="3564" max="3788" width="9.140625" style="1"/>
    <col min="3789" max="3789" width="22.85546875" style="1" customWidth="1"/>
    <col min="3790" max="3790" width="7.85546875" style="1" bestFit="1" customWidth="1"/>
    <col min="3791" max="3791" width="9.140625" style="1" bestFit="1" customWidth="1"/>
    <col min="3792" max="3792" width="6.42578125" style="1" bestFit="1" customWidth="1"/>
    <col min="3793" max="3793" width="7.28515625" style="1" bestFit="1" customWidth="1"/>
    <col min="3794" max="3797" width="7.28515625" style="1" customWidth="1"/>
    <col min="3798" max="3798" width="8.28515625" style="1" customWidth="1"/>
    <col min="3799" max="3801" width="7.28515625" style="1" customWidth="1"/>
    <col min="3802" max="3802" width="7.42578125" style="1" customWidth="1"/>
    <col min="3803" max="3804" width="6.28515625" style="1" customWidth="1"/>
    <col min="3805" max="3805" width="3.7109375" style="1" bestFit="1" customWidth="1"/>
    <col min="3806" max="3806" width="6.5703125" style="1" bestFit="1" customWidth="1"/>
    <col min="3807" max="3807" width="4.5703125" style="1" bestFit="1" customWidth="1"/>
    <col min="3808" max="3808" width="5.42578125" style="1" bestFit="1" customWidth="1"/>
    <col min="3809" max="3809" width="5.7109375" style="1" bestFit="1" customWidth="1"/>
    <col min="3810" max="3810" width="3.7109375" style="1" bestFit="1" customWidth="1"/>
    <col min="3811" max="3811" width="5.42578125" style="1" bestFit="1" customWidth="1"/>
    <col min="3812" max="3812" width="5.28515625" style="1" bestFit="1" customWidth="1"/>
    <col min="3813" max="3813" width="6.28515625" style="1" bestFit="1" customWidth="1"/>
    <col min="3814" max="3815" width="0" style="1" hidden="1" customWidth="1"/>
    <col min="3816" max="3816" width="6" style="1" customWidth="1"/>
    <col min="3817" max="3817" width="0" style="1" hidden="1" customWidth="1"/>
    <col min="3818" max="3818" width="9.140625" style="1"/>
    <col min="3819" max="3819" width="26.42578125" style="1" customWidth="1"/>
    <col min="3820" max="4044" width="9.140625" style="1"/>
    <col min="4045" max="4045" width="22.85546875" style="1" customWidth="1"/>
    <col min="4046" max="4046" width="7.85546875" style="1" bestFit="1" customWidth="1"/>
    <col min="4047" max="4047" width="9.140625" style="1" bestFit="1" customWidth="1"/>
    <col min="4048" max="4048" width="6.42578125" style="1" bestFit="1" customWidth="1"/>
    <col min="4049" max="4049" width="7.28515625" style="1" bestFit="1" customWidth="1"/>
    <col min="4050" max="4053" width="7.28515625" style="1" customWidth="1"/>
    <col min="4054" max="4054" width="8.28515625" style="1" customWidth="1"/>
    <col min="4055" max="4057" width="7.28515625" style="1" customWidth="1"/>
    <col min="4058" max="4058" width="7.42578125" style="1" customWidth="1"/>
    <col min="4059" max="4060" width="6.28515625" style="1" customWidth="1"/>
    <col min="4061" max="4061" width="3.7109375" style="1" bestFit="1" customWidth="1"/>
    <col min="4062" max="4062" width="6.5703125" style="1" bestFit="1" customWidth="1"/>
    <col min="4063" max="4063" width="4.5703125" style="1" bestFit="1" customWidth="1"/>
    <col min="4064" max="4064" width="5.42578125" style="1" bestFit="1" customWidth="1"/>
    <col min="4065" max="4065" width="5.7109375" style="1" bestFit="1" customWidth="1"/>
    <col min="4066" max="4066" width="3.7109375" style="1" bestFit="1" customWidth="1"/>
    <col min="4067" max="4067" width="5.42578125" style="1" bestFit="1" customWidth="1"/>
    <col min="4068" max="4068" width="5.28515625" style="1" bestFit="1" customWidth="1"/>
    <col min="4069" max="4069" width="6.28515625" style="1" bestFit="1" customWidth="1"/>
    <col min="4070" max="4071" width="0" style="1" hidden="1" customWidth="1"/>
    <col min="4072" max="4072" width="6" style="1" customWidth="1"/>
    <col min="4073" max="4073" width="0" style="1" hidden="1" customWidth="1"/>
    <col min="4074" max="4074" width="9.140625" style="1"/>
    <col min="4075" max="4075" width="26.42578125" style="1" customWidth="1"/>
    <col min="4076" max="4300" width="9.140625" style="1"/>
    <col min="4301" max="4301" width="22.85546875" style="1" customWidth="1"/>
    <col min="4302" max="4302" width="7.85546875" style="1" bestFit="1" customWidth="1"/>
    <col min="4303" max="4303" width="9.140625" style="1" bestFit="1" customWidth="1"/>
    <col min="4304" max="4304" width="6.42578125" style="1" bestFit="1" customWidth="1"/>
    <col min="4305" max="4305" width="7.28515625" style="1" bestFit="1" customWidth="1"/>
    <col min="4306" max="4309" width="7.28515625" style="1" customWidth="1"/>
    <col min="4310" max="4310" width="8.28515625" style="1" customWidth="1"/>
    <col min="4311" max="4313" width="7.28515625" style="1" customWidth="1"/>
    <col min="4314" max="4314" width="7.42578125" style="1" customWidth="1"/>
    <col min="4315" max="4316" width="6.28515625" style="1" customWidth="1"/>
    <col min="4317" max="4317" width="3.7109375" style="1" bestFit="1" customWidth="1"/>
    <col min="4318" max="4318" width="6.5703125" style="1" bestFit="1" customWidth="1"/>
    <col min="4319" max="4319" width="4.5703125" style="1" bestFit="1" customWidth="1"/>
    <col min="4320" max="4320" width="5.42578125" style="1" bestFit="1" customWidth="1"/>
    <col min="4321" max="4321" width="5.7109375" style="1" bestFit="1" customWidth="1"/>
    <col min="4322" max="4322" width="3.7109375" style="1" bestFit="1" customWidth="1"/>
    <col min="4323" max="4323" width="5.42578125" style="1" bestFit="1" customWidth="1"/>
    <col min="4324" max="4324" width="5.28515625" style="1" bestFit="1" customWidth="1"/>
    <col min="4325" max="4325" width="6.28515625" style="1" bestFit="1" customWidth="1"/>
    <col min="4326" max="4327" width="0" style="1" hidden="1" customWidth="1"/>
    <col min="4328" max="4328" width="6" style="1" customWidth="1"/>
    <col min="4329" max="4329" width="0" style="1" hidden="1" customWidth="1"/>
    <col min="4330" max="4330" width="9.140625" style="1"/>
    <col min="4331" max="4331" width="26.42578125" style="1" customWidth="1"/>
    <col min="4332" max="4556" width="9.140625" style="1"/>
    <col min="4557" max="4557" width="22.85546875" style="1" customWidth="1"/>
    <col min="4558" max="4558" width="7.85546875" style="1" bestFit="1" customWidth="1"/>
    <col min="4559" max="4559" width="9.140625" style="1" bestFit="1" customWidth="1"/>
    <col min="4560" max="4560" width="6.42578125" style="1" bestFit="1" customWidth="1"/>
    <col min="4561" max="4561" width="7.28515625" style="1" bestFit="1" customWidth="1"/>
    <col min="4562" max="4565" width="7.28515625" style="1" customWidth="1"/>
    <col min="4566" max="4566" width="8.28515625" style="1" customWidth="1"/>
    <col min="4567" max="4569" width="7.28515625" style="1" customWidth="1"/>
    <col min="4570" max="4570" width="7.42578125" style="1" customWidth="1"/>
    <col min="4571" max="4572" width="6.28515625" style="1" customWidth="1"/>
    <col min="4573" max="4573" width="3.7109375" style="1" bestFit="1" customWidth="1"/>
    <col min="4574" max="4574" width="6.5703125" style="1" bestFit="1" customWidth="1"/>
    <col min="4575" max="4575" width="4.5703125" style="1" bestFit="1" customWidth="1"/>
    <col min="4576" max="4576" width="5.42578125" style="1" bestFit="1" customWidth="1"/>
    <col min="4577" max="4577" width="5.7109375" style="1" bestFit="1" customWidth="1"/>
    <col min="4578" max="4578" width="3.7109375" style="1" bestFit="1" customWidth="1"/>
    <col min="4579" max="4579" width="5.42578125" style="1" bestFit="1" customWidth="1"/>
    <col min="4580" max="4580" width="5.28515625" style="1" bestFit="1" customWidth="1"/>
    <col min="4581" max="4581" width="6.28515625" style="1" bestFit="1" customWidth="1"/>
    <col min="4582" max="4583" width="0" style="1" hidden="1" customWidth="1"/>
    <col min="4584" max="4584" width="6" style="1" customWidth="1"/>
    <col min="4585" max="4585" width="0" style="1" hidden="1" customWidth="1"/>
    <col min="4586" max="4586" width="9.140625" style="1"/>
    <col min="4587" max="4587" width="26.42578125" style="1" customWidth="1"/>
    <col min="4588" max="4812" width="9.140625" style="1"/>
    <col min="4813" max="4813" width="22.85546875" style="1" customWidth="1"/>
    <col min="4814" max="4814" width="7.85546875" style="1" bestFit="1" customWidth="1"/>
    <col min="4815" max="4815" width="9.140625" style="1" bestFit="1" customWidth="1"/>
    <col min="4816" max="4816" width="6.42578125" style="1" bestFit="1" customWidth="1"/>
    <col min="4817" max="4817" width="7.28515625" style="1" bestFit="1" customWidth="1"/>
    <col min="4818" max="4821" width="7.28515625" style="1" customWidth="1"/>
    <col min="4822" max="4822" width="8.28515625" style="1" customWidth="1"/>
    <col min="4823" max="4825" width="7.28515625" style="1" customWidth="1"/>
    <col min="4826" max="4826" width="7.42578125" style="1" customWidth="1"/>
    <col min="4827" max="4828" width="6.28515625" style="1" customWidth="1"/>
    <col min="4829" max="4829" width="3.7109375" style="1" bestFit="1" customWidth="1"/>
    <col min="4830" max="4830" width="6.5703125" style="1" bestFit="1" customWidth="1"/>
    <col min="4831" max="4831" width="4.5703125" style="1" bestFit="1" customWidth="1"/>
    <col min="4832" max="4832" width="5.42578125" style="1" bestFit="1" customWidth="1"/>
    <col min="4833" max="4833" width="5.7109375" style="1" bestFit="1" customWidth="1"/>
    <col min="4834" max="4834" width="3.7109375" style="1" bestFit="1" customWidth="1"/>
    <col min="4835" max="4835" width="5.42578125" style="1" bestFit="1" customWidth="1"/>
    <col min="4836" max="4836" width="5.28515625" style="1" bestFit="1" customWidth="1"/>
    <col min="4837" max="4837" width="6.28515625" style="1" bestFit="1" customWidth="1"/>
    <col min="4838" max="4839" width="0" style="1" hidden="1" customWidth="1"/>
    <col min="4840" max="4840" width="6" style="1" customWidth="1"/>
    <col min="4841" max="4841" width="0" style="1" hidden="1" customWidth="1"/>
    <col min="4842" max="4842" width="9.140625" style="1"/>
    <col min="4843" max="4843" width="26.42578125" style="1" customWidth="1"/>
    <col min="4844" max="5068" width="9.140625" style="1"/>
    <col min="5069" max="5069" width="22.85546875" style="1" customWidth="1"/>
    <col min="5070" max="5070" width="7.85546875" style="1" bestFit="1" customWidth="1"/>
    <col min="5071" max="5071" width="9.140625" style="1" bestFit="1" customWidth="1"/>
    <col min="5072" max="5072" width="6.42578125" style="1" bestFit="1" customWidth="1"/>
    <col min="5073" max="5073" width="7.28515625" style="1" bestFit="1" customWidth="1"/>
    <col min="5074" max="5077" width="7.28515625" style="1" customWidth="1"/>
    <col min="5078" max="5078" width="8.28515625" style="1" customWidth="1"/>
    <col min="5079" max="5081" width="7.28515625" style="1" customWidth="1"/>
    <col min="5082" max="5082" width="7.42578125" style="1" customWidth="1"/>
    <col min="5083" max="5084" width="6.28515625" style="1" customWidth="1"/>
    <col min="5085" max="5085" width="3.7109375" style="1" bestFit="1" customWidth="1"/>
    <col min="5086" max="5086" width="6.5703125" style="1" bestFit="1" customWidth="1"/>
    <col min="5087" max="5087" width="4.5703125" style="1" bestFit="1" customWidth="1"/>
    <col min="5088" max="5088" width="5.42578125" style="1" bestFit="1" customWidth="1"/>
    <col min="5089" max="5089" width="5.7109375" style="1" bestFit="1" customWidth="1"/>
    <col min="5090" max="5090" width="3.7109375" style="1" bestFit="1" customWidth="1"/>
    <col min="5091" max="5091" width="5.42578125" style="1" bestFit="1" customWidth="1"/>
    <col min="5092" max="5092" width="5.28515625" style="1" bestFit="1" customWidth="1"/>
    <col min="5093" max="5093" width="6.28515625" style="1" bestFit="1" customWidth="1"/>
    <col min="5094" max="5095" width="0" style="1" hidden="1" customWidth="1"/>
    <col min="5096" max="5096" width="6" style="1" customWidth="1"/>
    <col min="5097" max="5097" width="0" style="1" hidden="1" customWidth="1"/>
    <col min="5098" max="5098" width="9.140625" style="1"/>
    <col min="5099" max="5099" width="26.42578125" style="1" customWidth="1"/>
    <col min="5100" max="5324" width="9.140625" style="1"/>
    <col min="5325" max="5325" width="22.85546875" style="1" customWidth="1"/>
    <col min="5326" max="5326" width="7.85546875" style="1" bestFit="1" customWidth="1"/>
    <col min="5327" max="5327" width="9.140625" style="1" bestFit="1" customWidth="1"/>
    <col min="5328" max="5328" width="6.42578125" style="1" bestFit="1" customWidth="1"/>
    <col min="5329" max="5329" width="7.28515625" style="1" bestFit="1" customWidth="1"/>
    <col min="5330" max="5333" width="7.28515625" style="1" customWidth="1"/>
    <col min="5334" max="5334" width="8.28515625" style="1" customWidth="1"/>
    <col min="5335" max="5337" width="7.28515625" style="1" customWidth="1"/>
    <col min="5338" max="5338" width="7.42578125" style="1" customWidth="1"/>
    <col min="5339" max="5340" width="6.28515625" style="1" customWidth="1"/>
    <col min="5341" max="5341" width="3.7109375" style="1" bestFit="1" customWidth="1"/>
    <col min="5342" max="5342" width="6.5703125" style="1" bestFit="1" customWidth="1"/>
    <col min="5343" max="5343" width="4.5703125" style="1" bestFit="1" customWidth="1"/>
    <col min="5344" max="5344" width="5.42578125" style="1" bestFit="1" customWidth="1"/>
    <col min="5345" max="5345" width="5.7109375" style="1" bestFit="1" customWidth="1"/>
    <col min="5346" max="5346" width="3.7109375" style="1" bestFit="1" customWidth="1"/>
    <col min="5347" max="5347" width="5.42578125" style="1" bestFit="1" customWidth="1"/>
    <col min="5348" max="5348" width="5.28515625" style="1" bestFit="1" customWidth="1"/>
    <col min="5349" max="5349" width="6.28515625" style="1" bestFit="1" customWidth="1"/>
    <col min="5350" max="5351" width="0" style="1" hidden="1" customWidth="1"/>
    <col min="5352" max="5352" width="6" style="1" customWidth="1"/>
    <col min="5353" max="5353" width="0" style="1" hidden="1" customWidth="1"/>
    <col min="5354" max="5354" width="9.140625" style="1"/>
    <col min="5355" max="5355" width="26.42578125" style="1" customWidth="1"/>
    <col min="5356" max="5580" width="9.140625" style="1"/>
    <col min="5581" max="5581" width="22.85546875" style="1" customWidth="1"/>
    <col min="5582" max="5582" width="7.85546875" style="1" bestFit="1" customWidth="1"/>
    <col min="5583" max="5583" width="9.140625" style="1" bestFit="1" customWidth="1"/>
    <col min="5584" max="5584" width="6.42578125" style="1" bestFit="1" customWidth="1"/>
    <col min="5585" max="5585" width="7.28515625" style="1" bestFit="1" customWidth="1"/>
    <col min="5586" max="5589" width="7.28515625" style="1" customWidth="1"/>
    <col min="5590" max="5590" width="8.28515625" style="1" customWidth="1"/>
    <col min="5591" max="5593" width="7.28515625" style="1" customWidth="1"/>
    <col min="5594" max="5594" width="7.42578125" style="1" customWidth="1"/>
    <col min="5595" max="5596" width="6.28515625" style="1" customWidth="1"/>
    <col min="5597" max="5597" width="3.7109375" style="1" bestFit="1" customWidth="1"/>
    <col min="5598" max="5598" width="6.5703125" style="1" bestFit="1" customWidth="1"/>
    <col min="5599" max="5599" width="4.5703125" style="1" bestFit="1" customWidth="1"/>
    <col min="5600" max="5600" width="5.42578125" style="1" bestFit="1" customWidth="1"/>
    <col min="5601" max="5601" width="5.7109375" style="1" bestFit="1" customWidth="1"/>
    <col min="5602" max="5602" width="3.7109375" style="1" bestFit="1" customWidth="1"/>
    <col min="5603" max="5603" width="5.42578125" style="1" bestFit="1" customWidth="1"/>
    <col min="5604" max="5604" width="5.28515625" style="1" bestFit="1" customWidth="1"/>
    <col min="5605" max="5605" width="6.28515625" style="1" bestFit="1" customWidth="1"/>
    <col min="5606" max="5607" width="0" style="1" hidden="1" customWidth="1"/>
    <col min="5608" max="5608" width="6" style="1" customWidth="1"/>
    <col min="5609" max="5609" width="0" style="1" hidden="1" customWidth="1"/>
    <col min="5610" max="5610" width="9.140625" style="1"/>
    <col min="5611" max="5611" width="26.42578125" style="1" customWidth="1"/>
    <col min="5612" max="5836" width="9.140625" style="1"/>
    <col min="5837" max="5837" width="22.85546875" style="1" customWidth="1"/>
    <col min="5838" max="5838" width="7.85546875" style="1" bestFit="1" customWidth="1"/>
    <col min="5839" max="5839" width="9.140625" style="1" bestFit="1" customWidth="1"/>
    <col min="5840" max="5840" width="6.42578125" style="1" bestFit="1" customWidth="1"/>
    <col min="5841" max="5841" width="7.28515625" style="1" bestFit="1" customWidth="1"/>
    <col min="5842" max="5845" width="7.28515625" style="1" customWidth="1"/>
    <col min="5846" max="5846" width="8.28515625" style="1" customWidth="1"/>
    <col min="5847" max="5849" width="7.28515625" style="1" customWidth="1"/>
    <col min="5850" max="5850" width="7.42578125" style="1" customWidth="1"/>
    <col min="5851" max="5852" width="6.28515625" style="1" customWidth="1"/>
    <col min="5853" max="5853" width="3.7109375" style="1" bestFit="1" customWidth="1"/>
    <col min="5854" max="5854" width="6.5703125" style="1" bestFit="1" customWidth="1"/>
    <col min="5855" max="5855" width="4.5703125" style="1" bestFit="1" customWidth="1"/>
    <col min="5856" max="5856" width="5.42578125" style="1" bestFit="1" customWidth="1"/>
    <col min="5857" max="5857" width="5.7109375" style="1" bestFit="1" customWidth="1"/>
    <col min="5858" max="5858" width="3.7109375" style="1" bestFit="1" customWidth="1"/>
    <col min="5859" max="5859" width="5.42578125" style="1" bestFit="1" customWidth="1"/>
    <col min="5860" max="5860" width="5.28515625" style="1" bestFit="1" customWidth="1"/>
    <col min="5861" max="5861" width="6.28515625" style="1" bestFit="1" customWidth="1"/>
    <col min="5862" max="5863" width="0" style="1" hidden="1" customWidth="1"/>
    <col min="5864" max="5864" width="6" style="1" customWidth="1"/>
    <col min="5865" max="5865" width="0" style="1" hidden="1" customWidth="1"/>
    <col min="5866" max="5866" width="9.140625" style="1"/>
    <col min="5867" max="5867" width="26.42578125" style="1" customWidth="1"/>
    <col min="5868" max="6092" width="9.140625" style="1"/>
    <col min="6093" max="6093" width="22.85546875" style="1" customWidth="1"/>
    <col min="6094" max="6094" width="7.85546875" style="1" bestFit="1" customWidth="1"/>
    <col min="6095" max="6095" width="9.140625" style="1" bestFit="1" customWidth="1"/>
    <col min="6096" max="6096" width="6.42578125" style="1" bestFit="1" customWidth="1"/>
    <col min="6097" max="6097" width="7.28515625" style="1" bestFit="1" customWidth="1"/>
    <col min="6098" max="6101" width="7.28515625" style="1" customWidth="1"/>
    <col min="6102" max="6102" width="8.28515625" style="1" customWidth="1"/>
    <col min="6103" max="6105" width="7.28515625" style="1" customWidth="1"/>
    <col min="6106" max="6106" width="7.42578125" style="1" customWidth="1"/>
    <col min="6107" max="6108" width="6.28515625" style="1" customWidth="1"/>
    <col min="6109" max="6109" width="3.7109375" style="1" bestFit="1" customWidth="1"/>
    <col min="6110" max="6110" width="6.5703125" style="1" bestFit="1" customWidth="1"/>
    <col min="6111" max="6111" width="4.5703125" style="1" bestFit="1" customWidth="1"/>
    <col min="6112" max="6112" width="5.42578125" style="1" bestFit="1" customWidth="1"/>
    <col min="6113" max="6113" width="5.7109375" style="1" bestFit="1" customWidth="1"/>
    <col min="6114" max="6114" width="3.7109375" style="1" bestFit="1" customWidth="1"/>
    <col min="6115" max="6115" width="5.42578125" style="1" bestFit="1" customWidth="1"/>
    <col min="6116" max="6116" width="5.28515625" style="1" bestFit="1" customWidth="1"/>
    <col min="6117" max="6117" width="6.28515625" style="1" bestFit="1" customWidth="1"/>
    <col min="6118" max="6119" width="0" style="1" hidden="1" customWidth="1"/>
    <col min="6120" max="6120" width="6" style="1" customWidth="1"/>
    <col min="6121" max="6121" width="0" style="1" hidden="1" customWidth="1"/>
    <col min="6122" max="6122" width="9.140625" style="1"/>
    <col min="6123" max="6123" width="26.42578125" style="1" customWidth="1"/>
    <col min="6124" max="6348" width="9.140625" style="1"/>
    <col min="6349" max="6349" width="22.85546875" style="1" customWidth="1"/>
    <col min="6350" max="6350" width="7.85546875" style="1" bestFit="1" customWidth="1"/>
    <col min="6351" max="6351" width="9.140625" style="1" bestFit="1" customWidth="1"/>
    <col min="6352" max="6352" width="6.42578125" style="1" bestFit="1" customWidth="1"/>
    <col min="6353" max="6353" width="7.28515625" style="1" bestFit="1" customWidth="1"/>
    <col min="6354" max="6357" width="7.28515625" style="1" customWidth="1"/>
    <col min="6358" max="6358" width="8.28515625" style="1" customWidth="1"/>
    <col min="6359" max="6361" width="7.28515625" style="1" customWidth="1"/>
    <col min="6362" max="6362" width="7.42578125" style="1" customWidth="1"/>
    <col min="6363" max="6364" width="6.28515625" style="1" customWidth="1"/>
    <col min="6365" max="6365" width="3.7109375" style="1" bestFit="1" customWidth="1"/>
    <col min="6366" max="6366" width="6.5703125" style="1" bestFit="1" customWidth="1"/>
    <col min="6367" max="6367" width="4.5703125" style="1" bestFit="1" customWidth="1"/>
    <col min="6368" max="6368" width="5.42578125" style="1" bestFit="1" customWidth="1"/>
    <col min="6369" max="6369" width="5.7109375" style="1" bestFit="1" customWidth="1"/>
    <col min="6370" max="6370" width="3.7109375" style="1" bestFit="1" customWidth="1"/>
    <col min="6371" max="6371" width="5.42578125" style="1" bestFit="1" customWidth="1"/>
    <col min="6372" max="6372" width="5.28515625" style="1" bestFit="1" customWidth="1"/>
    <col min="6373" max="6373" width="6.28515625" style="1" bestFit="1" customWidth="1"/>
    <col min="6374" max="6375" width="0" style="1" hidden="1" customWidth="1"/>
    <col min="6376" max="6376" width="6" style="1" customWidth="1"/>
    <col min="6377" max="6377" width="0" style="1" hidden="1" customWidth="1"/>
    <col min="6378" max="6378" width="9.140625" style="1"/>
    <col min="6379" max="6379" width="26.42578125" style="1" customWidth="1"/>
    <col min="6380" max="6604" width="9.140625" style="1"/>
    <col min="6605" max="6605" width="22.85546875" style="1" customWidth="1"/>
    <col min="6606" max="6606" width="7.85546875" style="1" bestFit="1" customWidth="1"/>
    <col min="6607" max="6607" width="9.140625" style="1" bestFit="1" customWidth="1"/>
    <col min="6608" max="6608" width="6.42578125" style="1" bestFit="1" customWidth="1"/>
    <col min="6609" max="6609" width="7.28515625" style="1" bestFit="1" customWidth="1"/>
    <col min="6610" max="6613" width="7.28515625" style="1" customWidth="1"/>
    <col min="6614" max="6614" width="8.28515625" style="1" customWidth="1"/>
    <col min="6615" max="6617" width="7.28515625" style="1" customWidth="1"/>
    <col min="6618" max="6618" width="7.42578125" style="1" customWidth="1"/>
    <col min="6619" max="6620" width="6.28515625" style="1" customWidth="1"/>
    <col min="6621" max="6621" width="3.7109375" style="1" bestFit="1" customWidth="1"/>
    <col min="6622" max="6622" width="6.5703125" style="1" bestFit="1" customWidth="1"/>
    <col min="6623" max="6623" width="4.5703125" style="1" bestFit="1" customWidth="1"/>
    <col min="6624" max="6624" width="5.42578125" style="1" bestFit="1" customWidth="1"/>
    <col min="6625" max="6625" width="5.7109375" style="1" bestFit="1" customWidth="1"/>
    <col min="6626" max="6626" width="3.7109375" style="1" bestFit="1" customWidth="1"/>
    <col min="6627" max="6627" width="5.42578125" style="1" bestFit="1" customWidth="1"/>
    <col min="6628" max="6628" width="5.28515625" style="1" bestFit="1" customWidth="1"/>
    <col min="6629" max="6629" width="6.28515625" style="1" bestFit="1" customWidth="1"/>
    <col min="6630" max="6631" width="0" style="1" hidden="1" customWidth="1"/>
    <col min="6632" max="6632" width="6" style="1" customWidth="1"/>
    <col min="6633" max="6633" width="0" style="1" hidden="1" customWidth="1"/>
    <col min="6634" max="6634" width="9.140625" style="1"/>
    <col min="6635" max="6635" width="26.42578125" style="1" customWidth="1"/>
    <col min="6636" max="6860" width="9.140625" style="1"/>
    <col min="6861" max="6861" width="22.85546875" style="1" customWidth="1"/>
    <col min="6862" max="6862" width="7.85546875" style="1" bestFit="1" customWidth="1"/>
    <col min="6863" max="6863" width="9.140625" style="1" bestFit="1" customWidth="1"/>
    <col min="6864" max="6864" width="6.42578125" style="1" bestFit="1" customWidth="1"/>
    <col min="6865" max="6865" width="7.28515625" style="1" bestFit="1" customWidth="1"/>
    <col min="6866" max="6869" width="7.28515625" style="1" customWidth="1"/>
    <col min="6870" max="6870" width="8.28515625" style="1" customWidth="1"/>
    <col min="6871" max="6873" width="7.28515625" style="1" customWidth="1"/>
    <col min="6874" max="6874" width="7.42578125" style="1" customWidth="1"/>
    <col min="6875" max="6876" width="6.28515625" style="1" customWidth="1"/>
    <col min="6877" max="6877" width="3.7109375" style="1" bestFit="1" customWidth="1"/>
    <col min="6878" max="6878" width="6.5703125" style="1" bestFit="1" customWidth="1"/>
    <col min="6879" max="6879" width="4.5703125" style="1" bestFit="1" customWidth="1"/>
    <col min="6880" max="6880" width="5.42578125" style="1" bestFit="1" customWidth="1"/>
    <col min="6881" max="6881" width="5.7109375" style="1" bestFit="1" customWidth="1"/>
    <col min="6882" max="6882" width="3.7109375" style="1" bestFit="1" customWidth="1"/>
    <col min="6883" max="6883" width="5.42578125" style="1" bestFit="1" customWidth="1"/>
    <col min="6884" max="6884" width="5.28515625" style="1" bestFit="1" customWidth="1"/>
    <col min="6885" max="6885" width="6.28515625" style="1" bestFit="1" customWidth="1"/>
    <col min="6886" max="6887" width="0" style="1" hidden="1" customWidth="1"/>
    <col min="6888" max="6888" width="6" style="1" customWidth="1"/>
    <col min="6889" max="6889" width="0" style="1" hidden="1" customWidth="1"/>
    <col min="6890" max="6890" width="9.140625" style="1"/>
    <col min="6891" max="6891" width="26.42578125" style="1" customWidth="1"/>
    <col min="6892" max="7116" width="9.140625" style="1"/>
    <col min="7117" max="7117" width="22.85546875" style="1" customWidth="1"/>
    <col min="7118" max="7118" width="7.85546875" style="1" bestFit="1" customWidth="1"/>
    <col min="7119" max="7119" width="9.140625" style="1" bestFit="1" customWidth="1"/>
    <col min="7120" max="7120" width="6.42578125" style="1" bestFit="1" customWidth="1"/>
    <col min="7121" max="7121" width="7.28515625" style="1" bestFit="1" customWidth="1"/>
    <col min="7122" max="7125" width="7.28515625" style="1" customWidth="1"/>
    <col min="7126" max="7126" width="8.28515625" style="1" customWidth="1"/>
    <col min="7127" max="7129" width="7.28515625" style="1" customWidth="1"/>
    <col min="7130" max="7130" width="7.42578125" style="1" customWidth="1"/>
    <col min="7131" max="7132" width="6.28515625" style="1" customWidth="1"/>
    <col min="7133" max="7133" width="3.7109375" style="1" bestFit="1" customWidth="1"/>
    <col min="7134" max="7134" width="6.5703125" style="1" bestFit="1" customWidth="1"/>
    <col min="7135" max="7135" width="4.5703125" style="1" bestFit="1" customWidth="1"/>
    <col min="7136" max="7136" width="5.42578125" style="1" bestFit="1" customWidth="1"/>
    <col min="7137" max="7137" width="5.7109375" style="1" bestFit="1" customWidth="1"/>
    <col min="7138" max="7138" width="3.7109375" style="1" bestFit="1" customWidth="1"/>
    <col min="7139" max="7139" width="5.42578125" style="1" bestFit="1" customWidth="1"/>
    <col min="7140" max="7140" width="5.28515625" style="1" bestFit="1" customWidth="1"/>
    <col min="7141" max="7141" width="6.28515625" style="1" bestFit="1" customWidth="1"/>
    <col min="7142" max="7143" width="0" style="1" hidden="1" customWidth="1"/>
    <col min="7144" max="7144" width="6" style="1" customWidth="1"/>
    <col min="7145" max="7145" width="0" style="1" hidden="1" customWidth="1"/>
    <col min="7146" max="7146" width="9.140625" style="1"/>
    <col min="7147" max="7147" width="26.42578125" style="1" customWidth="1"/>
    <col min="7148" max="7372" width="9.140625" style="1"/>
    <col min="7373" max="7373" width="22.85546875" style="1" customWidth="1"/>
    <col min="7374" max="7374" width="7.85546875" style="1" bestFit="1" customWidth="1"/>
    <col min="7375" max="7375" width="9.140625" style="1" bestFit="1" customWidth="1"/>
    <col min="7376" max="7376" width="6.42578125" style="1" bestFit="1" customWidth="1"/>
    <col min="7377" max="7377" width="7.28515625" style="1" bestFit="1" customWidth="1"/>
    <col min="7378" max="7381" width="7.28515625" style="1" customWidth="1"/>
    <col min="7382" max="7382" width="8.28515625" style="1" customWidth="1"/>
    <col min="7383" max="7385" width="7.28515625" style="1" customWidth="1"/>
    <col min="7386" max="7386" width="7.42578125" style="1" customWidth="1"/>
    <col min="7387" max="7388" width="6.28515625" style="1" customWidth="1"/>
    <col min="7389" max="7389" width="3.7109375" style="1" bestFit="1" customWidth="1"/>
    <col min="7390" max="7390" width="6.5703125" style="1" bestFit="1" customWidth="1"/>
    <col min="7391" max="7391" width="4.5703125" style="1" bestFit="1" customWidth="1"/>
    <col min="7392" max="7392" width="5.42578125" style="1" bestFit="1" customWidth="1"/>
    <col min="7393" max="7393" width="5.7109375" style="1" bestFit="1" customWidth="1"/>
    <col min="7394" max="7394" width="3.7109375" style="1" bestFit="1" customWidth="1"/>
    <col min="7395" max="7395" width="5.42578125" style="1" bestFit="1" customWidth="1"/>
    <col min="7396" max="7396" width="5.28515625" style="1" bestFit="1" customWidth="1"/>
    <col min="7397" max="7397" width="6.28515625" style="1" bestFit="1" customWidth="1"/>
    <col min="7398" max="7399" width="0" style="1" hidden="1" customWidth="1"/>
    <col min="7400" max="7400" width="6" style="1" customWidth="1"/>
    <col min="7401" max="7401" width="0" style="1" hidden="1" customWidth="1"/>
    <col min="7402" max="7402" width="9.140625" style="1"/>
    <col min="7403" max="7403" width="26.42578125" style="1" customWidth="1"/>
    <col min="7404" max="7628" width="9.140625" style="1"/>
    <col min="7629" max="7629" width="22.85546875" style="1" customWidth="1"/>
    <col min="7630" max="7630" width="7.85546875" style="1" bestFit="1" customWidth="1"/>
    <col min="7631" max="7631" width="9.140625" style="1" bestFit="1" customWidth="1"/>
    <col min="7632" max="7632" width="6.42578125" style="1" bestFit="1" customWidth="1"/>
    <col min="7633" max="7633" width="7.28515625" style="1" bestFit="1" customWidth="1"/>
    <col min="7634" max="7637" width="7.28515625" style="1" customWidth="1"/>
    <col min="7638" max="7638" width="8.28515625" style="1" customWidth="1"/>
    <col min="7639" max="7641" width="7.28515625" style="1" customWidth="1"/>
    <col min="7642" max="7642" width="7.42578125" style="1" customWidth="1"/>
    <col min="7643" max="7644" width="6.28515625" style="1" customWidth="1"/>
    <col min="7645" max="7645" width="3.7109375" style="1" bestFit="1" customWidth="1"/>
    <col min="7646" max="7646" width="6.5703125" style="1" bestFit="1" customWidth="1"/>
    <col min="7647" max="7647" width="4.5703125" style="1" bestFit="1" customWidth="1"/>
    <col min="7648" max="7648" width="5.42578125" style="1" bestFit="1" customWidth="1"/>
    <col min="7649" max="7649" width="5.7109375" style="1" bestFit="1" customWidth="1"/>
    <col min="7650" max="7650" width="3.7109375" style="1" bestFit="1" customWidth="1"/>
    <col min="7651" max="7651" width="5.42578125" style="1" bestFit="1" customWidth="1"/>
    <col min="7652" max="7652" width="5.28515625" style="1" bestFit="1" customWidth="1"/>
    <col min="7653" max="7653" width="6.28515625" style="1" bestFit="1" customWidth="1"/>
    <col min="7654" max="7655" width="0" style="1" hidden="1" customWidth="1"/>
    <col min="7656" max="7656" width="6" style="1" customWidth="1"/>
    <col min="7657" max="7657" width="0" style="1" hidden="1" customWidth="1"/>
    <col min="7658" max="7658" width="9.140625" style="1"/>
    <col min="7659" max="7659" width="26.42578125" style="1" customWidth="1"/>
    <col min="7660" max="7884" width="9.140625" style="1"/>
    <col min="7885" max="7885" width="22.85546875" style="1" customWidth="1"/>
    <col min="7886" max="7886" width="7.85546875" style="1" bestFit="1" customWidth="1"/>
    <col min="7887" max="7887" width="9.140625" style="1" bestFit="1" customWidth="1"/>
    <col min="7888" max="7888" width="6.42578125" style="1" bestFit="1" customWidth="1"/>
    <col min="7889" max="7889" width="7.28515625" style="1" bestFit="1" customWidth="1"/>
    <col min="7890" max="7893" width="7.28515625" style="1" customWidth="1"/>
    <col min="7894" max="7894" width="8.28515625" style="1" customWidth="1"/>
    <col min="7895" max="7897" width="7.28515625" style="1" customWidth="1"/>
    <col min="7898" max="7898" width="7.42578125" style="1" customWidth="1"/>
    <col min="7899" max="7900" width="6.28515625" style="1" customWidth="1"/>
    <col min="7901" max="7901" width="3.7109375" style="1" bestFit="1" customWidth="1"/>
    <col min="7902" max="7902" width="6.5703125" style="1" bestFit="1" customWidth="1"/>
    <col min="7903" max="7903" width="4.5703125" style="1" bestFit="1" customWidth="1"/>
    <col min="7904" max="7904" width="5.42578125" style="1" bestFit="1" customWidth="1"/>
    <col min="7905" max="7905" width="5.7109375" style="1" bestFit="1" customWidth="1"/>
    <col min="7906" max="7906" width="3.7109375" style="1" bestFit="1" customWidth="1"/>
    <col min="7907" max="7907" width="5.42578125" style="1" bestFit="1" customWidth="1"/>
    <col min="7908" max="7908" width="5.28515625" style="1" bestFit="1" customWidth="1"/>
    <col min="7909" max="7909" width="6.28515625" style="1" bestFit="1" customWidth="1"/>
    <col min="7910" max="7911" width="0" style="1" hidden="1" customWidth="1"/>
    <col min="7912" max="7912" width="6" style="1" customWidth="1"/>
    <col min="7913" max="7913" width="0" style="1" hidden="1" customWidth="1"/>
    <col min="7914" max="7914" width="9.140625" style="1"/>
    <col min="7915" max="7915" width="26.42578125" style="1" customWidth="1"/>
    <col min="7916" max="8140" width="9.140625" style="1"/>
    <col min="8141" max="8141" width="22.85546875" style="1" customWidth="1"/>
    <col min="8142" max="8142" width="7.85546875" style="1" bestFit="1" customWidth="1"/>
    <col min="8143" max="8143" width="9.140625" style="1" bestFit="1" customWidth="1"/>
    <col min="8144" max="8144" width="6.42578125" style="1" bestFit="1" customWidth="1"/>
    <col min="8145" max="8145" width="7.28515625" style="1" bestFit="1" customWidth="1"/>
    <col min="8146" max="8149" width="7.28515625" style="1" customWidth="1"/>
    <col min="8150" max="8150" width="8.28515625" style="1" customWidth="1"/>
    <col min="8151" max="8153" width="7.28515625" style="1" customWidth="1"/>
    <col min="8154" max="8154" width="7.42578125" style="1" customWidth="1"/>
    <col min="8155" max="8156" width="6.28515625" style="1" customWidth="1"/>
    <col min="8157" max="8157" width="3.7109375" style="1" bestFit="1" customWidth="1"/>
    <col min="8158" max="8158" width="6.5703125" style="1" bestFit="1" customWidth="1"/>
    <col min="8159" max="8159" width="4.5703125" style="1" bestFit="1" customWidth="1"/>
    <col min="8160" max="8160" width="5.42578125" style="1" bestFit="1" customWidth="1"/>
    <col min="8161" max="8161" width="5.7109375" style="1" bestFit="1" customWidth="1"/>
    <col min="8162" max="8162" width="3.7109375" style="1" bestFit="1" customWidth="1"/>
    <col min="8163" max="8163" width="5.42578125" style="1" bestFit="1" customWidth="1"/>
    <col min="8164" max="8164" width="5.28515625" style="1" bestFit="1" customWidth="1"/>
    <col min="8165" max="8165" width="6.28515625" style="1" bestFit="1" customWidth="1"/>
    <col min="8166" max="8167" width="0" style="1" hidden="1" customWidth="1"/>
    <col min="8168" max="8168" width="6" style="1" customWidth="1"/>
    <col min="8169" max="8169" width="0" style="1" hidden="1" customWidth="1"/>
    <col min="8170" max="8170" width="9.140625" style="1"/>
    <col min="8171" max="8171" width="26.42578125" style="1" customWidth="1"/>
    <col min="8172" max="8396" width="9.140625" style="1"/>
    <col min="8397" max="8397" width="22.85546875" style="1" customWidth="1"/>
    <col min="8398" max="8398" width="7.85546875" style="1" bestFit="1" customWidth="1"/>
    <col min="8399" max="8399" width="9.140625" style="1" bestFit="1" customWidth="1"/>
    <col min="8400" max="8400" width="6.42578125" style="1" bestFit="1" customWidth="1"/>
    <col min="8401" max="8401" width="7.28515625" style="1" bestFit="1" customWidth="1"/>
    <col min="8402" max="8405" width="7.28515625" style="1" customWidth="1"/>
    <col min="8406" max="8406" width="8.28515625" style="1" customWidth="1"/>
    <col min="8407" max="8409" width="7.28515625" style="1" customWidth="1"/>
    <col min="8410" max="8410" width="7.42578125" style="1" customWidth="1"/>
    <col min="8411" max="8412" width="6.28515625" style="1" customWidth="1"/>
    <col min="8413" max="8413" width="3.7109375" style="1" bestFit="1" customWidth="1"/>
    <col min="8414" max="8414" width="6.5703125" style="1" bestFit="1" customWidth="1"/>
    <col min="8415" max="8415" width="4.5703125" style="1" bestFit="1" customWidth="1"/>
    <col min="8416" max="8416" width="5.42578125" style="1" bestFit="1" customWidth="1"/>
    <col min="8417" max="8417" width="5.7109375" style="1" bestFit="1" customWidth="1"/>
    <col min="8418" max="8418" width="3.7109375" style="1" bestFit="1" customWidth="1"/>
    <col min="8419" max="8419" width="5.42578125" style="1" bestFit="1" customWidth="1"/>
    <col min="8420" max="8420" width="5.28515625" style="1" bestFit="1" customWidth="1"/>
    <col min="8421" max="8421" width="6.28515625" style="1" bestFit="1" customWidth="1"/>
    <col min="8422" max="8423" width="0" style="1" hidden="1" customWidth="1"/>
    <col min="8424" max="8424" width="6" style="1" customWidth="1"/>
    <col min="8425" max="8425" width="0" style="1" hidden="1" customWidth="1"/>
    <col min="8426" max="8426" width="9.140625" style="1"/>
    <col min="8427" max="8427" width="26.42578125" style="1" customWidth="1"/>
    <col min="8428" max="8652" width="9.140625" style="1"/>
    <col min="8653" max="8653" width="22.85546875" style="1" customWidth="1"/>
    <col min="8654" max="8654" width="7.85546875" style="1" bestFit="1" customWidth="1"/>
    <col min="8655" max="8655" width="9.140625" style="1" bestFit="1" customWidth="1"/>
    <col min="8656" max="8656" width="6.42578125" style="1" bestFit="1" customWidth="1"/>
    <col min="8657" max="8657" width="7.28515625" style="1" bestFit="1" customWidth="1"/>
    <col min="8658" max="8661" width="7.28515625" style="1" customWidth="1"/>
    <col min="8662" max="8662" width="8.28515625" style="1" customWidth="1"/>
    <col min="8663" max="8665" width="7.28515625" style="1" customWidth="1"/>
    <col min="8666" max="8666" width="7.42578125" style="1" customWidth="1"/>
    <col min="8667" max="8668" width="6.28515625" style="1" customWidth="1"/>
    <col min="8669" max="8669" width="3.7109375" style="1" bestFit="1" customWidth="1"/>
    <col min="8670" max="8670" width="6.5703125" style="1" bestFit="1" customWidth="1"/>
    <col min="8671" max="8671" width="4.5703125" style="1" bestFit="1" customWidth="1"/>
    <col min="8672" max="8672" width="5.42578125" style="1" bestFit="1" customWidth="1"/>
    <col min="8673" max="8673" width="5.7109375" style="1" bestFit="1" customWidth="1"/>
    <col min="8674" max="8674" width="3.7109375" style="1" bestFit="1" customWidth="1"/>
    <col min="8675" max="8675" width="5.42578125" style="1" bestFit="1" customWidth="1"/>
    <col min="8676" max="8676" width="5.28515625" style="1" bestFit="1" customWidth="1"/>
    <col min="8677" max="8677" width="6.28515625" style="1" bestFit="1" customWidth="1"/>
    <col min="8678" max="8679" width="0" style="1" hidden="1" customWidth="1"/>
    <col min="8680" max="8680" width="6" style="1" customWidth="1"/>
    <col min="8681" max="8681" width="0" style="1" hidden="1" customWidth="1"/>
    <col min="8682" max="8682" width="9.140625" style="1"/>
    <col min="8683" max="8683" width="26.42578125" style="1" customWidth="1"/>
    <col min="8684" max="8908" width="9.140625" style="1"/>
    <col min="8909" max="8909" width="22.85546875" style="1" customWidth="1"/>
    <col min="8910" max="8910" width="7.85546875" style="1" bestFit="1" customWidth="1"/>
    <col min="8911" max="8911" width="9.140625" style="1" bestFit="1" customWidth="1"/>
    <col min="8912" max="8912" width="6.42578125" style="1" bestFit="1" customWidth="1"/>
    <col min="8913" max="8913" width="7.28515625" style="1" bestFit="1" customWidth="1"/>
    <col min="8914" max="8917" width="7.28515625" style="1" customWidth="1"/>
    <col min="8918" max="8918" width="8.28515625" style="1" customWidth="1"/>
    <col min="8919" max="8921" width="7.28515625" style="1" customWidth="1"/>
    <col min="8922" max="8922" width="7.42578125" style="1" customWidth="1"/>
    <col min="8923" max="8924" width="6.28515625" style="1" customWidth="1"/>
    <col min="8925" max="8925" width="3.7109375" style="1" bestFit="1" customWidth="1"/>
    <col min="8926" max="8926" width="6.5703125" style="1" bestFit="1" customWidth="1"/>
    <col min="8927" max="8927" width="4.5703125" style="1" bestFit="1" customWidth="1"/>
    <col min="8928" max="8928" width="5.42578125" style="1" bestFit="1" customWidth="1"/>
    <col min="8929" max="8929" width="5.7109375" style="1" bestFit="1" customWidth="1"/>
    <col min="8930" max="8930" width="3.7109375" style="1" bestFit="1" customWidth="1"/>
    <col min="8931" max="8931" width="5.42578125" style="1" bestFit="1" customWidth="1"/>
    <col min="8932" max="8932" width="5.28515625" style="1" bestFit="1" customWidth="1"/>
    <col min="8933" max="8933" width="6.28515625" style="1" bestFit="1" customWidth="1"/>
    <col min="8934" max="8935" width="0" style="1" hidden="1" customWidth="1"/>
    <col min="8936" max="8936" width="6" style="1" customWidth="1"/>
    <col min="8937" max="8937" width="0" style="1" hidden="1" customWidth="1"/>
    <col min="8938" max="8938" width="9.140625" style="1"/>
    <col min="8939" max="8939" width="26.42578125" style="1" customWidth="1"/>
    <col min="8940" max="9164" width="9.140625" style="1"/>
    <col min="9165" max="9165" width="22.85546875" style="1" customWidth="1"/>
    <col min="9166" max="9166" width="7.85546875" style="1" bestFit="1" customWidth="1"/>
    <col min="9167" max="9167" width="9.140625" style="1" bestFit="1" customWidth="1"/>
    <col min="9168" max="9168" width="6.42578125" style="1" bestFit="1" customWidth="1"/>
    <col min="9169" max="9169" width="7.28515625" style="1" bestFit="1" customWidth="1"/>
    <col min="9170" max="9173" width="7.28515625" style="1" customWidth="1"/>
    <col min="9174" max="9174" width="8.28515625" style="1" customWidth="1"/>
    <col min="9175" max="9177" width="7.28515625" style="1" customWidth="1"/>
    <col min="9178" max="9178" width="7.42578125" style="1" customWidth="1"/>
    <col min="9179" max="9180" width="6.28515625" style="1" customWidth="1"/>
    <col min="9181" max="9181" width="3.7109375" style="1" bestFit="1" customWidth="1"/>
    <col min="9182" max="9182" width="6.5703125" style="1" bestFit="1" customWidth="1"/>
    <col min="9183" max="9183" width="4.5703125" style="1" bestFit="1" customWidth="1"/>
    <col min="9184" max="9184" width="5.42578125" style="1" bestFit="1" customWidth="1"/>
    <col min="9185" max="9185" width="5.7109375" style="1" bestFit="1" customWidth="1"/>
    <col min="9186" max="9186" width="3.7109375" style="1" bestFit="1" customWidth="1"/>
    <col min="9187" max="9187" width="5.42578125" style="1" bestFit="1" customWidth="1"/>
    <col min="9188" max="9188" width="5.28515625" style="1" bestFit="1" customWidth="1"/>
    <col min="9189" max="9189" width="6.28515625" style="1" bestFit="1" customWidth="1"/>
    <col min="9190" max="9191" width="0" style="1" hidden="1" customWidth="1"/>
    <col min="9192" max="9192" width="6" style="1" customWidth="1"/>
    <col min="9193" max="9193" width="0" style="1" hidden="1" customWidth="1"/>
    <col min="9194" max="9194" width="9.140625" style="1"/>
    <col min="9195" max="9195" width="26.42578125" style="1" customWidth="1"/>
    <col min="9196" max="9420" width="9.140625" style="1"/>
    <col min="9421" max="9421" width="22.85546875" style="1" customWidth="1"/>
    <col min="9422" max="9422" width="7.85546875" style="1" bestFit="1" customWidth="1"/>
    <col min="9423" max="9423" width="9.140625" style="1" bestFit="1" customWidth="1"/>
    <col min="9424" max="9424" width="6.42578125" style="1" bestFit="1" customWidth="1"/>
    <col min="9425" max="9425" width="7.28515625" style="1" bestFit="1" customWidth="1"/>
    <col min="9426" max="9429" width="7.28515625" style="1" customWidth="1"/>
    <col min="9430" max="9430" width="8.28515625" style="1" customWidth="1"/>
    <col min="9431" max="9433" width="7.28515625" style="1" customWidth="1"/>
    <col min="9434" max="9434" width="7.42578125" style="1" customWidth="1"/>
    <col min="9435" max="9436" width="6.28515625" style="1" customWidth="1"/>
    <col min="9437" max="9437" width="3.7109375" style="1" bestFit="1" customWidth="1"/>
    <col min="9438" max="9438" width="6.5703125" style="1" bestFit="1" customWidth="1"/>
    <col min="9439" max="9439" width="4.5703125" style="1" bestFit="1" customWidth="1"/>
    <col min="9440" max="9440" width="5.42578125" style="1" bestFit="1" customWidth="1"/>
    <col min="9441" max="9441" width="5.7109375" style="1" bestFit="1" customWidth="1"/>
    <col min="9442" max="9442" width="3.7109375" style="1" bestFit="1" customWidth="1"/>
    <col min="9443" max="9443" width="5.42578125" style="1" bestFit="1" customWidth="1"/>
    <col min="9444" max="9444" width="5.28515625" style="1" bestFit="1" customWidth="1"/>
    <col min="9445" max="9445" width="6.28515625" style="1" bestFit="1" customWidth="1"/>
    <col min="9446" max="9447" width="0" style="1" hidden="1" customWidth="1"/>
    <col min="9448" max="9448" width="6" style="1" customWidth="1"/>
    <col min="9449" max="9449" width="0" style="1" hidden="1" customWidth="1"/>
    <col min="9450" max="9450" width="9.140625" style="1"/>
    <col min="9451" max="9451" width="26.42578125" style="1" customWidth="1"/>
    <col min="9452" max="9676" width="9.140625" style="1"/>
    <col min="9677" max="9677" width="22.85546875" style="1" customWidth="1"/>
    <col min="9678" max="9678" width="7.85546875" style="1" bestFit="1" customWidth="1"/>
    <col min="9679" max="9679" width="9.140625" style="1" bestFit="1" customWidth="1"/>
    <col min="9680" max="9680" width="6.42578125" style="1" bestFit="1" customWidth="1"/>
    <col min="9681" max="9681" width="7.28515625" style="1" bestFit="1" customWidth="1"/>
    <col min="9682" max="9685" width="7.28515625" style="1" customWidth="1"/>
    <col min="9686" max="9686" width="8.28515625" style="1" customWidth="1"/>
    <col min="9687" max="9689" width="7.28515625" style="1" customWidth="1"/>
    <col min="9690" max="9690" width="7.42578125" style="1" customWidth="1"/>
    <col min="9691" max="9692" width="6.28515625" style="1" customWidth="1"/>
    <col min="9693" max="9693" width="3.7109375" style="1" bestFit="1" customWidth="1"/>
    <col min="9694" max="9694" width="6.5703125" style="1" bestFit="1" customWidth="1"/>
    <col min="9695" max="9695" width="4.5703125" style="1" bestFit="1" customWidth="1"/>
    <col min="9696" max="9696" width="5.42578125" style="1" bestFit="1" customWidth="1"/>
    <col min="9697" max="9697" width="5.7109375" style="1" bestFit="1" customWidth="1"/>
    <col min="9698" max="9698" width="3.7109375" style="1" bestFit="1" customWidth="1"/>
    <col min="9699" max="9699" width="5.42578125" style="1" bestFit="1" customWidth="1"/>
    <col min="9700" max="9700" width="5.28515625" style="1" bestFit="1" customWidth="1"/>
    <col min="9701" max="9701" width="6.28515625" style="1" bestFit="1" customWidth="1"/>
    <col min="9702" max="9703" width="0" style="1" hidden="1" customWidth="1"/>
    <col min="9704" max="9704" width="6" style="1" customWidth="1"/>
    <col min="9705" max="9705" width="0" style="1" hidden="1" customWidth="1"/>
    <col min="9706" max="9706" width="9.140625" style="1"/>
    <col min="9707" max="9707" width="26.42578125" style="1" customWidth="1"/>
    <col min="9708" max="9932" width="9.140625" style="1"/>
    <col min="9933" max="9933" width="22.85546875" style="1" customWidth="1"/>
    <col min="9934" max="9934" width="7.85546875" style="1" bestFit="1" customWidth="1"/>
    <col min="9935" max="9935" width="9.140625" style="1" bestFit="1" customWidth="1"/>
    <col min="9936" max="9936" width="6.42578125" style="1" bestFit="1" customWidth="1"/>
    <col min="9937" max="9937" width="7.28515625" style="1" bestFit="1" customWidth="1"/>
    <col min="9938" max="9941" width="7.28515625" style="1" customWidth="1"/>
    <col min="9942" max="9942" width="8.28515625" style="1" customWidth="1"/>
    <col min="9943" max="9945" width="7.28515625" style="1" customWidth="1"/>
    <col min="9946" max="9946" width="7.42578125" style="1" customWidth="1"/>
    <col min="9947" max="9948" width="6.28515625" style="1" customWidth="1"/>
    <col min="9949" max="9949" width="3.7109375" style="1" bestFit="1" customWidth="1"/>
    <col min="9950" max="9950" width="6.5703125" style="1" bestFit="1" customWidth="1"/>
    <col min="9951" max="9951" width="4.5703125" style="1" bestFit="1" customWidth="1"/>
    <col min="9952" max="9952" width="5.42578125" style="1" bestFit="1" customWidth="1"/>
    <col min="9953" max="9953" width="5.7109375" style="1" bestFit="1" customWidth="1"/>
    <col min="9954" max="9954" width="3.7109375" style="1" bestFit="1" customWidth="1"/>
    <col min="9955" max="9955" width="5.42578125" style="1" bestFit="1" customWidth="1"/>
    <col min="9956" max="9956" width="5.28515625" style="1" bestFit="1" customWidth="1"/>
    <col min="9957" max="9957" width="6.28515625" style="1" bestFit="1" customWidth="1"/>
    <col min="9958" max="9959" width="0" style="1" hidden="1" customWidth="1"/>
    <col min="9960" max="9960" width="6" style="1" customWidth="1"/>
    <col min="9961" max="9961" width="0" style="1" hidden="1" customWidth="1"/>
    <col min="9962" max="9962" width="9.140625" style="1"/>
    <col min="9963" max="9963" width="26.42578125" style="1" customWidth="1"/>
    <col min="9964" max="10188" width="9.140625" style="1"/>
    <col min="10189" max="10189" width="22.85546875" style="1" customWidth="1"/>
    <col min="10190" max="10190" width="7.85546875" style="1" bestFit="1" customWidth="1"/>
    <col min="10191" max="10191" width="9.140625" style="1" bestFit="1" customWidth="1"/>
    <col min="10192" max="10192" width="6.42578125" style="1" bestFit="1" customWidth="1"/>
    <col min="10193" max="10193" width="7.28515625" style="1" bestFit="1" customWidth="1"/>
    <col min="10194" max="10197" width="7.28515625" style="1" customWidth="1"/>
    <col min="10198" max="10198" width="8.28515625" style="1" customWidth="1"/>
    <col min="10199" max="10201" width="7.28515625" style="1" customWidth="1"/>
    <col min="10202" max="10202" width="7.42578125" style="1" customWidth="1"/>
    <col min="10203" max="10204" width="6.28515625" style="1" customWidth="1"/>
    <col min="10205" max="10205" width="3.7109375" style="1" bestFit="1" customWidth="1"/>
    <col min="10206" max="10206" width="6.5703125" style="1" bestFit="1" customWidth="1"/>
    <col min="10207" max="10207" width="4.5703125" style="1" bestFit="1" customWidth="1"/>
    <col min="10208" max="10208" width="5.42578125" style="1" bestFit="1" customWidth="1"/>
    <col min="10209" max="10209" width="5.7109375" style="1" bestFit="1" customWidth="1"/>
    <col min="10210" max="10210" width="3.7109375" style="1" bestFit="1" customWidth="1"/>
    <col min="10211" max="10211" width="5.42578125" style="1" bestFit="1" customWidth="1"/>
    <col min="10212" max="10212" width="5.28515625" style="1" bestFit="1" customWidth="1"/>
    <col min="10213" max="10213" width="6.28515625" style="1" bestFit="1" customWidth="1"/>
    <col min="10214" max="10215" width="0" style="1" hidden="1" customWidth="1"/>
    <col min="10216" max="10216" width="6" style="1" customWidth="1"/>
    <col min="10217" max="10217" width="0" style="1" hidden="1" customWidth="1"/>
    <col min="10218" max="10218" width="9.140625" style="1"/>
    <col min="10219" max="10219" width="26.42578125" style="1" customWidth="1"/>
    <col min="10220" max="10444" width="9.140625" style="1"/>
    <col min="10445" max="10445" width="22.85546875" style="1" customWidth="1"/>
    <col min="10446" max="10446" width="7.85546875" style="1" bestFit="1" customWidth="1"/>
    <col min="10447" max="10447" width="9.140625" style="1" bestFit="1" customWidth="1"/>
    <col min="10448" max="10448" width="6.42578125" style="1" bestFit="1" customWidth="1"/>
    <col min="10449" max="10449" width="7.28515625" style="1" bestFit="1" customWidth="1"/>
    <col min="10450" max="10453" width="7.28515625" style="1" customWidth="1"/>
    <col min="10454" max="10454" width="8.28515625" style="1" customWidth="1"/>
    <col min="10455" max="10457" width="7.28515625" style="1" customWidth="1"/>
    <col min="10458" max="10458" width="7.42578125" style="1" customWidth="1"/>
    <col min="10459" max="10460" width="6.28515625" style="1" customWidth="1"/>
    <col min="10461" max="10461" width="3.7109375" style="1" bestFit="1" customWidth="1"/>
    <col min="10462" max="10462" width="6.5703125" style="1" bestFit="1" customWidth="1"/>
    <col min="10463" max="10463" width="4.5703125" style="1" bestFit="1" customWidth="1"/>
    <col min="10464" max="10464" width="5.42578125" style="1" bestFit="1" customWidth="1"/>
    <col min="10465" max="10465" width="5.7109375" style="1" bestFit="1" customWidth="1"/>
    <col min="10466" max="10466" width="3.7109375" style="1" bestFit="1" customWidth="1"/>
    <col min="10467" max="10467" width="5.42578125" style="1" bestFit="1" customWidth="1"/>
    <col min="10468" max="10468" width="5.28515625" style="1" bestFit="1" customWidth="1"/>
    <col min="10469" max="10469" width="6.28515625" style="1" bestFit="1" customWidth="1"/>
    <col min="10470" max="10471" width="0" style="1" hidden="1" customWidth="1"/>
    <col min="10472" max="10472" width="6" style="1" customWidth="1"/>
    <col min="10473" max="10473" width="0" style="1" hidden="1" customWidth="1"/>
    <col min="10474" max="10474" width="9.140625" style="1"/>
    <col min="10475" max="10475" width="26.42578125" style="1" customWidth="1"/>
    <col min="10476" max="10700" width="9.140625" style="1"/>
    <col min="10701" max="10701" width="22.85546875" style="1" customWidth="1"/>
    <col min="10702" max="10702" width="7.85546875" style="1" bestFit="1" customWidth="1"/>
    <col min="10703" max="10703" width="9.140625" style="1" bestFit="1" customWidth="1"/>
    <col min="10704" max="10704" width="6.42578125" style="1" bestFit="1" customWidth="1"/>
    <col min="10705" max="10705" width="7.28515625" style="1" bestFit="1" customWidth="1"/>
    <col min="10706" max="10709" width="7.28515625" style="1" customWidth="1"/>
    <col min="10710" max="10710" width="8.28515625" style="1" customWidth="1"/>
    <col min="10711" max="10713" width="7.28515625" style="1" customWidth="1"/>
    <col min="10714" max="10714" width="7.42578125" style="1" customWidth="1"/>
    <col min="10715" max="10716" width="6.28515625" style="1" customWidth="1"/>
    <col min="10717" max="10717" width="3.7109375" style="1" bestFit="1" customWidth="1"/>
    <col min="10718" max="10718" width="6.5703125" style="1" bestFit="1" customWidth="1"/>
    <col min="10719" max="10719" width="4.5703125" style="1" bestFit="1" customWidth="1"/>
    <col min="10720" max="10720" width="5.42578125" style="1" bestFit="1" customWidth="1"/>
    <col min="10721" max="10721" width="5.7109375" style="1" bestFit="1" customWidth="1"/>
    <col min="10722" max="10722" width="3.7109375" style="1" bestFit="1" customWidth="1"/>
    <col min="10723" max="10723" width="5.42578125" style="1" bestFit="1" customWidth="1"/>
    <col min="10724" max="10724" width="5.28515625" style="1" bestFit="1" customWidth="1"/>
    <col min="10725" max="10725" width="6.28515625" style="1" bestFit="1" customWidth="1"/>
    <col min="10726" max="10727" width="0" style="1" hidden="1" customWidth="1"/>
    <col min="10728" max="10728" width="6" style="1" customWidth="1"/>
    <col min="10729" max="10729" width="0" style="1" hidden="1" customWidth="1"/>
    <col min="10730" max="10730" width="9.140625" style="1"/>
    <col min="10731" max="10731" width="26.42578125" style="1" customWidth="1"/>
    <col min="10732" max="10956" width="9.140625" style="1"/>
    <col min="10957" max="10957" width="22.85546875" style="1" customWidth="1"/>
    <col min="10958" max="10958" width="7.85546875" style="1" bestFit="1" customWidth="1"/>
    <col min="10959" max="10959" width="9.140625" style="1" bestFit="1" customWidth="1"/>
    <col min="10960" max="10960" width="6.42578125" style="1" bestFit="1" customWidth="1"/>
    <col min="10961" max="10961" width="7.28515625" style="1" bestFit="1" customWidth="1"/>
    <col min="10962" max="10965" width="7.28515625" style="1" customWidth="1"/>
    <col min="10966" max="10966" width="8.28515625" style="1" customWidth="1"/>
    <col min="10967" max="10969" width="7.28515625" style="1" customWidth="1"/>
    <col min="10970" max="10970" width="7.42578125" style="1" customWidth="1"/>
    <col min="10971" max="10972" width="6.28515625" style="1" customWidth="1"/>
    <col min="10973" max="10973" width="3.7109375" style="1" bestFit="1" customWidth="1"/>
    <col min="10974" max="10974" width="6.5703125" style="1" bestFit="1" customWidth="1"/>
    <col min="10975" max="10975" width="4.5703125" style="1" bestFit="1" customWidth="1"/>
    <col min="10976" max="10976" width="5.42578125" style="1" bestFit="1" customWidth="1"/>
    <col min="10977" max="10977" width="5.7109375" style="1" bestFit="1" customWidth="1"/>
    <col min="10978" max="10978" width="3.7109375" style="1" bestFit="1" customWidth="1"/>
    <col min="10979" max="10979" width="5.42578125" style="1" bestFit="1" customWidth="1"/>
    <col min="10980" max="10980" width="5.28515625" style="1" bestFit="1" customWidth="1"/>
    <col min="10981" max="10981" width="6.28515625" style="1" bestFit="1" customWidth="1"/>
    <col min="10982" max="10983" width="0" style="1" hidden="1" customWidth="1"/>
    <col min="10984" max="10984" width="6" style="1" customWidth="1"/>
    <col min="10985" max="10985" width="0" style="1" hidden="1" customWidth="1"/>
    <col min="10986" max="10986" width="9.140625" style="1"/>
    <col min="10987" max="10987" width="26.42578125" style="1" customWidth="1"/>
    <col min="10988" max="11212" width="9.140625" style="1"/>
    <col min="11213" max="11213" width="22.85546875" style="1" customWidth="1"/>
    <col min="11214" max="11214" width="7.85546875" style="1" bestFit="1" customWidth="1"/>
    <col min="11215" max="11215" width="9.140625" style="1" bestFit="1" customWidth="1"/>
    <col min="11216" max="11216" width="6.42578125" style="1" bestFit="1" customWidth="1"/>
    <col min="11217" max="11217" width="7.28515625" style="1" bestFit="1" customWidth="1"/>
    <col min="11218" max="11221" width="7.28515625" style="1" customWidth="1"/>
    <col min="11222" max="11222" width="8.28515625" style="1" customWidth="1"/>
    <col min="11223" max="11225" width="7.28515625" style="1" customWidth="1"/>
    <col min="11226" max="11226" width="7.42578125" style="1" customWidth="1"/>
    <col min="11227" max="11228" width="6.28515625" style="1" customWidth="1"/>
    <col min="11229" max="11229" width="3.7109375" style="1" bestFit="1" customWidth="1"/>
    <col min="11230" max="11230" width="6.5703125" style="1" bestFit="1" customWidth="1"/>
    <col min="11231" max="11231" width="4.5703125" style="1" bestFit="1" customWidth="1"/>
    <col min="11232" max="11232" width="5.42578125" style="1" bestFit="1" customWidth="1"/>
    <col min="11233" max="11233" width="5.7109375" style="1" bestFit="1" customWidth="1"/>
    <col min="11234" max="11234" width="3.7109375" style="1" bestFit="1" customWidth="1"/>
    <col min="11235" max="11235" width="5.42578125" style="1" bestFit="1" customWidth="1"/>
    <col min="11236" max="11236" width="5.28515625" style="1" bestFit="1" customWidth="1"/>
    <col min="11237" max="11237" width="6.28515625" style="1" bestFit="1" customWidth="1"/>
    <col min="11238" max="11239" width="0" style="1" hidden="1" customWidth="1"/>
    <col min="11240" max="11240" width="6" style="1" customWidth="1"/>
    <col min="11241" max="11241" width="0" style="1" hidden="1" customWidth="1"/>
    <col min="11242" max="11242" width="9.140625" style="1"/>
    <col min="11243" max="11243" width="26.42578125" style="1" customWidth="1"/>
    <col min="11244" max="11468" width="9.140625" style="1"/>
    <col min="11469" max="11469" width="22.85546875" style="1" customWidth="1"/>
    <col min="11470" max="11470" width="7.85546875" style="1" bestFit="1" customWidth="1"/>
    <col min="11471" max="11471" width="9.140625" style="1" bestFit="1" customWidth="1"/>
    <col min="11472" max="11472" width="6.42578125" style="1" bestFit="1" customWidth="1"/>
    <col min="11473" max="11473" width="7.28515625" style="1" bestFit="1" customWidth="1"/>
    <col min="11474" max="11477" width="7.28515625" style="1" customWidth="1"/>
    <col min="11478" max="11478" width="8.28515625" style="1" customWidth="1"/>
    <col min="11479" max="11481" width="7.28515625" style="1" customWidth="1"/>
    <col min="11482" max="11482" width="7.42578125" style="1" customWidth="1"/>
    <col min="11483" max="11484" width="6.28515625" style="1" customWidth="1"/>
    <col min="11485" max="11485" width="3.7109375" style="1" bestFit="1" customWidth="1"/>
    <col min="11486" max="11486" width="6.5703125" style="1" bestFit="1" customWidth="1"/>
    <col min="11487" max="11487" width="4.5703125" style="1" bestFit="1" customWidth="1"/>
    <col min="11488" max="11488" width="5.42578125" style="1" bestFit="1" customWidth="1"/>
    <col min="11489" max="11489" width="5.7109375" style="1" bestFit="1" customWidth="1"/>
    <col min="11490" max="11490" width="3.7109375" style="1" bestFit="1" customWidth="1"/>
    <col min="11491" max="11491" width="5.42578125" style="1" bestFit="1" customWidth="1"/>
    <col min="11492" max="11492" width="5.28515625" style="1" bestFit="1" customWidth="1"/>
    <col min="11493" max="11493" width="6.28515625" style="1" bestFit="1" customWidth="1"/>
    <col min="11494" max="11495" width="0" style="1" hidden="1" customWidth="1"/>
    <col min="11496" max="11496" width="6" style="1" customWidth="1"/>
    <col min="11497" max="11497" width="0" style="1" hidden="1" customWidth="1"/>
    <col min="11498" max="11498" width="9.140625" style="1"/>
    <col min="11499" max="11499" width="26.42578125" style="1" customWidth="1"/>
    <col min="11500" max="11724" width="9.140625" style="1"/>
    <col min="11725" max="11725" width="22.85546875" style="1" customWidth="1"/>
    <col min="11726" max="11726" width="7.85546875" style="1" bestFit="1" customWidth="1"/>
    <col min="11727" max="11727" width="9.140625" style="1" bestFit="1" customWidth="1"/>
    <col min="11728" max="11728" width="6.42578125" style="1" bestFit="1" customWidth="1"/>
    <col min="11729" max="11729" width="7.28515625" style="1" bestFit="1" customWidth="1"/>
    <col min="11730" max="11733" width="7.28515625" style="1" customWidth="1"/>
    <col min="11734" max="11734" width="8.28515625" style="1" customWidth="1"/>
    <col min="11735" max="11737" width="7.28515625" style="1" customWidth="1"/>
    <col min="11738" max="11738" width="7.42578125" style="1" customWidth="1"/>
    <col min="11739" max="11740" width="6.28515625" style="1" customWidth="1"/>
    <col min="11741" max="11741" width="3.7109375" style="1" bestFit="1" customWidth="1"/>
    <col min="11742" max="11742" width="6.5703125" style="1" bestFit="1" customWidth="1"/>
    <col min="11743" max="11743" width="4.5703125" style="1" bestFit="1" customWidth="1"/>
    <col min="11744" max="11744" width="5.42578125" style="1" bestFit="1" customWidth="1"/>
    <col min="11745" max="11745" width="5.7109375" style="1" bestFit="1" customWidth="1"/>
    <col min="11746" max="11746" width="3.7109375" style="1" bestFit="1" customWidth="1"/>
    <col min="11747" max="11747" width="5.42578125" style="1" bestFit="1" customWidth="1"/>
    <col min="11748" max="11748" width="5.28515625" style="1" bestFit="1" customWidth="1"/>
    <col min="11749" max="11749" width="6.28515625" style="1" bestFit="1" customWidth="1"/>
    <col min="11750" max="11751" width="0" style="1" hidden="1" customWidth="1"/>
    <col min="11752" max="11752" width="6" style="1" customWidth="1"/>
    <col min="11753" max="11753" width="0" style="1" hidden="1" customWidth="1"/>
    <col min="11754" max="11754" width="9.140625" style="1"/>
    <col min="11755" max="11755" width="26.42578125" style="1" customWidth="1"/>
    <col min="11756" max="11980" width="9.140625" style="1"/>
    <col min="11981" max="11981" width="22.85546875" style="1" customWidth="1"/>
    <col min="11982" max="11982" width="7.85546875" style="1" bestFit="1" customWidth="1"/>
    <col min="11983" max="11983" width="9.140625" style="1" bestFit="1" customWidth="1"/>
    <col min="11984" max="11984" width="6.42578125" style="1" bestFit="1" customWidth="1"/>
    <col min="11985" max="11985" width="7.28515625" style="1" bestFit="1" customWidth="1"/>
    <col min="11986" max="11989" width="7.28515625" style="1" customWidth="1"/>
    <col min="11990" max="11990" width="8.28515625" style="1" customWidth="1"/>
    <col min="11991" max="11993" width="7.28515625" style="1" customWidth="1"/>
    <col min="11994" max="11994" width="7.42578125" style="1" customWidth="1"/>
    <col min="11995" max="11996" width="6.28515625" style="1" customWidth="1"/>
    <col min="11997" max="11997" width="3.7109375" style="1" bestFit="1" customWidth="1"/>
    <col min="11998" max="11998" width="6.5703125" style="1" bestFit="1" customWidth="1"/>
    <col min="11999" max="11999" width="4.5703125" style="1" bestFit="1" customWidth="1"/>
    <col min="12000" max="12000" width="5.42578125" style="1" bestFit="1" customWidth="1"/>
    <col min="12001" max="12001" width="5.7109375" style="1" bestFit="1" customWidth="1"/>
    <col min="12002" max="12002" width="3.7109375" style="1" bestFit="1" customWidth="1"/>
    <col min="12003" max="12003" width="5.42578125" style="1" bestFit="1" customWidth="1"/>
    <col min="12004" max="12004" width="5.28515625" style="1" bestFit="1" customWidth="1"/>
    <col min="12005" max="12005" width="6.28515625" style="1" bestFit="1" customWidth="1"/>
    <col min="12006" max="12007" width="0" style="1" hidden="1" customWidth="1"/>
    <col min="12008" max="12008" width="6" style="1" customWidth="1"/>
    <col min="12009" max="12009" width="0" style="1" hidden="1" customWidth="1"/>
    <col min="12010" max="12010" width="9.140625" style="1"/>
    <col min="12011" max="12011" width="26.42578125" style="1" customWidth="1"/>
    <col min="12012" max="12236" width="9.140625" style="1"/>
    <col min="12237" max="12237" width="22.85546875" style="1" customWidth="1"/>
    <col min="12238" max="12238" width="7.85546875" style="1" bestFit="1" customWidth="1"/>
    <col min="12239" max="12239" width="9.140625" style="1" bestFit="1" customWidth="1"/>
    <col min="12240" max="12240" width="6.42578125" style="1" bestFit="1" customWidth="1"/>
    <col min="12241" max="12241" width="7.28515625" style="1" bestFit="1" customWidth="1"/>
    <col min="12242" max="12245" width="7.28515625" style="1" customWidth="1"/>
    <col min="12246" max="12246" width="8.28515625" style="1" customWidth="1"/>
    <col min="12247" max="12249" width="7.28515625" style="1" customWidth="1"/>
    <col min="12250" max="12250" width="7.42578125" style="1" customWidth="1"/>
    <col min="12251" max="12252" width="6.28515625" style="1" customWidth="1"/>
    <col min="12253" max="12253" width="3.7109375" style="1" bestFit="1" customWidth="1"/>
    <col min="12254" max="12254" width="6.5703125" style="1" bestFit="1" customWidth="1"/>
    <col min="12255" max="12255" width="4.5703125" style="1" bestFit="1" customWidth="1"/>
    <col min="12256" max="12256" width="5.42578125" style="1" bestFit="1" customWidth="1"/>
    <col min="12257" max="12257" width="5.7109375" style="1" bestFit="1" customWidth="1"/>
    <col min="12258" max="12258" width="3.7109375" style="1" bestFit="1" customWidth="1"/>
    <col min="12259" max="12259" width="5.42578125" style="1" bestFit="1" customWidth="1"/>
    <col min="12260" max="12260" width="5.28515625" style="1" bestFit="1" customWidth="1"/>
    <col min="12261" max="12261" width="6.28515625" style="1" bestFit="1" customWidth="1"/>
    <col min="12262" max="12263" width="0" style="1" hidden="1" customWidth="1"/>
    <col min="12264" max="12264" width="6" style="1" customWidth="1"/>
    <col min="12265" max="12265" width="0" style="1" hidden="1" customWidth="1"/>
    <col min="12266" max="12266" width="9.140625" style="1"/>
    <col min="12267" max="12267" width="26.42578125" style="1" customWidth="1"/>
    <col min="12268" max="12492" width="9.140625" style="1"/>
    <col min="12493" max="12493" width="22.85546875" style="1" customWidth="1"/>
    <col min="12494" max="12494" width="7.85546875" style="1" bestFit="1" customWidth="1"/>
    <col min="12495" max="12495" width="9.140625" style="1" bestFit="1" customWidth="1"/>
    <col min="12496" max="12496" width="6.42578125" style="1" bestFit="1" customWidth="1"/>
    <col min="12497" max="12497" width="7.28515625" style="1" bestFit="1" customWidth="1"/>
    <col min="12498" max="12501" width="7.28515625" style="1" customWidth="1"/>
    <col min="12502" max="12502" width="8.28515625" style="1" customWidth="1"/>
    <col min="12503" max="12505" width="7.28515625" style="1" customWidth="1"/>
    <col min="12506" max="12506" width="7.42578125" style="1" customWidth="1"/>
    <col min="12507" max="12508" width="6.28515625" style="1" customWidth="1"/>
    <col min="12509" max="12509" width="3.7109375" style="1" bestFit="1" customWidth="1"/>
    <col min="12510" max="12510" width="6.5703125" style="1" bestFit="1" customWidth="1"/>
    <col min="12511" max="12511" width="4.5703125" style="1" bestFit="1" customWidth="1"/>
    <col min="12512" max="12512" width="5.42578125" style="1" bestFit="1" customWidth="1"/>
    <col min="12513" max="12513" width="5.7109375" style="1" bestFit="1" customWidth="1"/>
    <col min="12514" max="12514" width="3.7109375" style="1" bestFit="1" customWidth="1"/>
    <col min="12515" max="12515" width="5.42578125" style="1" bestFit="1" customWidth="1"/>
    <col min="12516" max="12516" width="5.28515625" style="1" bestFit="1" customWidth="1"/>
    <col min="12517" max="12517" width="6.28515625" style="1" bestFit="1" customWidth="1"/>
    <col min="12518" max="12519" width="0" style="1" hidden="1" customWidth="1"/>
    <col min="12520" max="12520" width="6" style="1" customWidth="1"/>
    <col min="12521" max="12521" width="0" style="1" hidden="1" customWidth="1"/>
    <col min="12522" max="12522" width="9.140625" style="1"/>
    <col min="12523" max="12523" width="26.42578125" style="1" customWidth="1"/>
    <col min="12524" max="12748" width="9.140625" style="1"/>
    <col min="12749" max="12749" width="22.85546875" style="1" customWidth="1"/>
    <col min="12750" max="12750" width="7.85546875" style="1" bestFit="1" customWidth="1"/>
    <col min="12751" max="12751" width="9.140625" style="1" bestFit="1" customWidth="1"/>
    <col min="12752" max="12752" width="6.42578125" style="1" bestFit="1" customWidth="1"/>
    <col min="12753" max="12753" width="7.28515625" style="1" bestFit="1" customWidth="1"/>
    <col min="12754" max="12757" width="7.28515625" style="1" customWidth="1"/>
    <col min="12758" max="12758" width="8.28515625" style="1" customWidth="1"/>
    <col min="12759" max="12761" width="7.28515625" style="1" customWidth="1"/>
    <col min="12762" max="12762" width="7.42578125" style="1" customWidth="1"/>
    <col min="12763" max="12764" width="6.28515625" style="1" customWidth="1"/>
    <col min="12765" max="12765" width="3.7109375" style="1" bestFit="1" customWidth="1"/>
    <col min="12766" max="12766" width="6.5703125" style="1" bestFit="1" customWidth="1"/>
    <col min="12767" max="12767" width="4.5703125" style="1" bestFit="1" customWidth="1"/>
    <col min="12768" max="12768" width="5.42578125" style="1" bestFit="1" customWidth="1"/>
    <col min="12769" max="12769" width="5.7109375" style="1" bestFit="1" customWidth="1"/>
    <col min="12770" max="12770" width="3.7109375" style="1" bestFit="1" customWidth="1"/>
    <col min="12771" max="12771" width="5.42578125" style="1" bestFit="1" customWidth="1"/>
    <col min="12772" max="12772" width="5.28515625" style="1" bestFit="1" customWidth="1"/>
    <col min="12773" max="12773" width="6.28515625" style="1" bestFit="1" customWidth="1"/>
    <col min="12774" max="12775" width="0" style="1" hidden="1" customWidth="1"/>
    <col min="12776" max="12776" width="6" style="1" customWidth="1"/>
    <col min="12777" max="12777" width="0" style="1" hidden="1" customWidth="1"/>
    <col min="12778" max="12778" width="9.140625" style="1"/>
    <col min="12779" max="12779" width="26.42578125" style="1" customWidth="1"/>
    <col min="12780" max="13004" width="9.140625" style="1"/>
    <col min="13005" max="13005" width="22.85546875" style="1" customWidth="1"/>
    <col min="13006" max="13006" width="7.85546875" style="1" bestFit="1" customWidth="1"/>
    <col min="13007" max="13007" width="9.140625" style="1" bestFit="1" customWidth="1"/>
    <col min="13008" max="13008" width="6.42578125" style="1" bestFit="1" customWidth="1"/>
    <col min="13009" max="13009" width="7.28515625" style="1" bestFit="1" customWidth="1"/>
    <col min="13010" max="13013" width="7.28515625" style="1" customWidth="1"/>
    <col min="13014" max="13014" width="8.28515625" style="1" customWidth="1"/>
    <col min="13015" max="13017" width="7.28515625" style="1" customWidth="1"/>
    <col min="13018" max="13018" width="7.42578125" style="1" customWidth="1"/>
    <col min="13019" max="13020" width="6.28515625" style="1" customWidth="1"/>
    <col min="13021" max="13021" width="3.7109375" style="1" bestFit="1" customWidth="1"/>
    <col min="13022" max="13022" width="6.5703125" style="1" bestFit="1" customWidth="1"/>
    <col min="13023" max="13023" width="4.5703125" style="1" bestFit="1" customWidth="1"/>
    <col min="13024" max="13024" width="5.42578125" style="1" bestFit="1" customWidth="1"/>
    <col min="13025" max="13025" width="5.7109375" style="1" bestFit="1" customWidth="1"/>
    <col min="13026" max="13026" width="3.7109375" style="1" bestFit="1" customWidth="1"/>
    <col min="13027" max="13027" width="5.42578125" style="1" bestFit="1" customWidth="1"/>
    <col min="13028" max="13028" width="5.28515625" style="1" bestFit="1" customWidth="1"/>
    <col min="13029" max="13029" width="6.28515625" style="1" bestFit="1" customWidth="1"/>
    <col min="13030" max="13031" width="0" style="1" hidden="1" customWidth="1"/>
    <col min="13032" max="13032" width="6" style="1" customWidth="1"/>
    <col min="13033" max="13033" width="0" style="1" hidden="1" customWidth="1"/>
    <col min="13034" max="13034" width="9.140625" style="1"/>
    <col min="13035" max="13035" width="26.42578125" style="1" customWidth="1"/>
    <col min="13036" max="13260" width="9.140625" style="1"/>
    <col min="13261" max="13261" width="22.85546875" style="1" customWidth="1"/>
    <col min="13262" max="13262" width="7.85546875" style="1" bestFit="1" customWidth="1"/>
    <col min="13263" max="13263" width="9.140625" style="1" bestFit="1" customWidth="1"/>
    <col min="13264" max="13264" width="6.42578125" style="1" bestFit="1" customWidth="1"/>
    <col min="13265" max="13265" width="7.28515625" style="1" bestFit="1" customWidth="1"/>
    <col min="13266" max="13269" width="7.28515625" style="1" customWidth="1"/>
    <col min="13270" max="13270" width="8.28515625" style="1" customWidth="1"/>
    <col min="13271" max="13273" width="7.28515625" style="1" customWidth="1"/>
    <col min="13274" max="13274" width="7.42578125" style="1" customWidth="1"/>
    <col min="13275" max="13276" width="6.28515625" style="1" customWidth="1"/>
    <col min="13277" max="13277" width="3.7109375" style="1" bestFit="1" customWidth="1"/>
    <col min="13278" max="13278" width="6.5703125" style="1" bestFit="1" customWidth="1"/>
    <col min="13279" max="13279" width="4.5703125" style="1" bestFit="1" customWidth="1"/>
    <col min="13280" max="13280" width="5.42578125" style="1" bestFit="1" customWidth="1"/>
    <col min="13281" max="13281" width="5.7109375" style="1" bestFit="1" customWidth="1"/>
    <col min="13282" max="13282" width="3.7109375" style="1" bestFit="1" customWidth="1"/>
    <col min="13283" max="13283" width="5.42578125" style="1" bestFit="1" customWidth="1"/>
    <col min="13284" max="13284" width="5.28515625" style="1" bestFit="1" customWidth="1"/>
    <col min="13285" max="13285" width="6.28515625" style="1" bestFit="1" customWidth="1"/>
    <col min="13286" max="13287" width="0" style="1" hidden="1" customWidth="1"/>
    <col min="13288" max="13288" width="6" style="1" customWidth="1"/>
    <col min="13289" max="13289" width="0" style="1" hidden="1" customWidth="1"/>
    <col min="13290" max="13290" width="9.140625" style="1"/>
    <col min="13291" max="13291" width="26.42578125" style="1" customWidth="1"/>
    <col min="13292" max="13516" width="9.140625" style="1"/>
    <col min="13517" max="13517" width="22.85546875" style="1" customWidth="1"/>
    <col min="13518" max="13518" width="7.85546875" style="1" bestFit="1" customWidth="1"/>
    <col min="13519" max="13519" width="9.140625" style="1" bestFit="1" customWidth="1"/>
    <col min="13520" max="13520" width="6.42578125" style="1" bestFit="1" customWidth="1"/>
    <col min="13521" max="13521" width="7.28515625" style="1" bestFit="1" customWidth="1"/>
    <col min="13522" max="13525" width="7.28515625" style="1" customWidth="1"/>
    <col min="13526" max="13526" width="8.28515625" style="1" customWidth="1"/>
    <col min="13527" max="13529" width="7.28515625" style="1" customWidth="1"/>
    <col min="13530" max="13530" width="7.42578125" style="1" customWidth="1"/>
    <col min="13531" max="13532" width="6.28515625" style="1" customWidth="1"/>
    <col min="13533" max="13533" width="3.7109375" style="1" bestFit="1" customWidth="1"/>
    <col min="13534" max="13534" width="6.5703125" style="1" bestFit="1" customWidth="1"/>
    <col min="13535" max="13535" width="4.5703125" style="1" bestFit="1" customWidth="1"/>
    <col min="13536" max="13536" width="5.42578125" style="1" bestFit="1" customWidth="1"/>
    <col min="13537" max="13537" width="5.7109375" style="1" bestFit="1" customWidth="1"/>
    <col min="13538" max="13538" width="3.7109375" style="1" bestFit="1" customWidth="1"/>
    <col min="13539" max="13539" width="5.42578125" style="1" bestFit="1" customWidth="1"/>
    <col min="13540" max="13540" width="5.28515625" style="1" bestFit="1" customWidth="1"/>
    <col min="13541" max="13541" width="6.28515625" style="1" bestFit="1" customWidth="1"/>
    <col min="13542" max="13543" width="0" style="1" hidden="1" customWidth="1"/>
    <col min="13544" max="13544" width="6" style="1" customWidth="1"/>
    <col min="13545" max="13545" width="0" style="1" hidden="1" customWidth="1"/>
    <col min="13546" max="13546" width="9.140625" style="1"/>
    <col min="13547" max="13547" width="26.42578125" style="1" customWidth="1"/>
    <col min="13548" max="13772" width="9.140625" style="1"/>
    <col min="13773" max="13773" width="22.85546875" style="1" customWidth="1"/>
    <col min="13774" max="13774" width="7.85546875" style="1" bestFit="1" customWidth="1"/>
    <col min="13775" max="13775" width="9.140625" style="1" bestFit="1" customWidth="1"/>
    <col min="13776" max="13776" width="6.42578125" style="1" bestFit="1" customWidth="1"/>
    <col min="13777" max="13777" width="7.28515625" style="1" bestFit="1" customWidth="1"/>
    <col min="13778" max="13781" width="7.28515625" style="1" customWidth="1"/>
    <col min="13782" max="13782" width="8.28515625" style="1" customWidth="1"/>
    <col min="13783" max="13785" width="7.28515625" style="1" customWidth="1"/>
    <col min="13786" max="13786" width="7.42578125" style="1" customWidth="1"/>
    <col min="13787" max="13788" width="6.28515625" style="1" customWidth="1"/>
    <col min="13789" max="13789" width="3.7109375" style="1" bestFit="1" customWidth="1"/>
    <col min="13790" max="13790" width="6.5703125" style="1" bestFit="1" customWidth="1"/>
    <col min="13791" max="13791" width="4.5703125" style="1" bestFit="1" customWidth="1"/>
    <col min="13792" max="13792" width="5.42578125" style="1" bestFit="1" customWidth="1"/>
    <col min="13793" max="13793" width="5.7109375" style="1" bestFit="1" customWidth="1"/>
    <col min="13794" max="13794" width="3.7109375" style="1" bestFit="1" customWidth="1"/>
    <col min="13795" max="13795" width="5.42578125" style="1" bestFit="1" customWidth="1"/>
    <col min="13796" max="13796" width="5.28515625" style="1" bestFit="1" customWidth="1"/>
    <col min="13797" max="13797" width="6.28515625" style="1" bestFit="1" customWidth="1"/>
    <col min="13798" max="13799" width="0" style="1" hidden="1" customWidth="1"/>
    <col min="13800" max="13800" width="6" style="1" customWidth="1"/>
    <col min="13801" max="13801" width="0" style="1" hidden="1" customWidth="1"/>
    <col min="13802" max="13802" width="9.140625" style="1"/>
    <col min="13803" max="13803" width="26.42578125" style="1" customWidth="1"/>
    <col min="13804" max="14028" width="9.140625" style="1"/>
    <col min="14029" max="14029" width="22.85546875" style="1" customWidth="1"/>
    <col min="14030" max="14030" width="7.85546875" style="1" bestFit="1" customWidth="1"/>
    <col min="14031" max="14031" width="9.140625" style="1" bestFit="1" customWidth="1"/>
    <col min="14032" max="14032" width="6.42578125" style="1" bestFit="1" customWidth="1"/>
    <col min="14033" max="14033" width="7.28515625" style="1" bestFit="1" customWidth="1"/>
    <col min="14034" max="14037" width="7.28515625" style="1" customWidth="1"/>
    <col min="14038" max="14038" width="8.28515625" style="1" customWidth="1"/>
    <col min="14039" max="14041" width="7.28515625" style="1" customWidth="1"/>
    <col min="14042" max="14042" width="7.42578125" style="1" customWidth="1"/>
    <col min="14043" max="14044" width="6.28515625" style="1" customWidth="1"/>
    <col min="14045" max="14045" width="3.7109375" style="1" bestFit="1" customWidth="1"/>
    <col min="14046" max="14046" width="6.5703125" style="1" bestFit="1" customWidth="1"/>
    <col min="14047" max="14047" width="4.5703125" style="1" bestFit="1" customWidth="1"/>
    <col min="14048" max="14048" width="5.42578125" style="1" bestFit="1" customWidth="1"/>
    <col min="14049" max="14049" width="5.7109375" style="1" bestFit="1" customWidth="1"/>
    <col min="14050" max="14050" width="3.7109375" style="1" bestFit="1" customWidth="1"/>
    <col min="14051" max="14051" width="5.42578125" style="1" bestFit="1" customWidth="1"/>
    <col min="14052" max="14052" width="5.28515625" style="1" bestFit="1" customWidth="1"/>
    <col min="14053" max="14053" width="6.28515625" style="1" bestFit="1" customWidth="1"/>
    <col min="14054" max="14055" width="0" style="1" hidden="1" customWidth="1"/>
    <col min="14056" max="14056" width="6" style="1" customWidth="1"/>
    <col min="14057" max="14057" width="0" style="1" hidden="1" customWidth="1"/>
    <col min="14058" max="14058" width="9.140625" style="1"/>
    <col min="14059" max="14059" width="26.42578125" style="1" customWidth="1"/>
    <col min="14060" max="14284" width="9.140625" style="1"/>
    <col min="14285" max="14285" width="22.85546875" style="1" customWidth="1"/>
    <col min="14286" max="14286" width="7.85546875" style="1" bestFit="1" customWidth="1"/>
    <col min="14287" max="14287" width="9.140625" style="1" bestFit="1" customWidth="1"/>
    <col min="14288" max="14288" width="6.42578125" style="1" bestFit="1" customWidth="1"/>
    <col min="14289" max="14289" width="7.28515625" style="1" bestFit="1" customWidth="1"/>
    <col min="14290" max="14293" width="7.28515625" style="1" customWidth="1"/>
    <col min="14294" max="14294" width="8.28515625" style="1" customWidth="1"/>
    <col min="14295" max="14297" width="7.28515625" style="1" customWidth="1"/>
    <col min="14298" max="14298" width="7.42578125" style="1" customWidth="1"/>
    <col min="14299" max="14300" width="6.28515625" style="1" customWidth="1"/>
    <col min="14301" max="14301" width="3.7109375" style="1" bestFit="1" customWidth="1"/>
    <col min="14302" max="14302" width="6.5703125" style="1" bestFit="1" customWidth="1"/>
    <col min="14303" max="14303" width="4.5703125" style="1" bestFit="1" customWidth="1"/>
    <col min="14304" max="14304" width="5.42578125" style="1" bestFit="1" customWidth="1"/>
    <col min="14305" max="14305" width="5.7109375" style="1" bestFit="1" customWidth="1"/>
    <col min="14306" max="14306" width="3.7109375" style="1" bestFit="1" customWidth="1"/>
    <col min="14307" max="14307" width="5.42578125" style="1" bestFit="1" customWidth="1"/>
    <col min="14308" max="14308" width="5.28515625" style="1" bestFit="1" customWidth="1"/>
    <col min="14309" max="14309" width="6.28515625" style="1" bestFit="1" customWidth="1"/>
    <col min="14310" max="14311" width="0" style="1" hidden="1" customWidth="1"/>
    <col min="14312" max="14312" width="6" style="1" customWidth="1"/>
    <col min="14313" max="14313" width="0" style="1" hidden="1" customWidth="1"/>
    <col min="14314" max="14314" width="9.140625" style="1"/>
    <col min="14315" max="14315" width="26.42578125" style="1" customWidth="1"/>
    <col min="14316" max="14540" width="9.140625" style="1"/>
    <col min="14541" max="14541" width="22.85546875" style="1" customWidth="1"/>
    <col min="14542" max="14542" width="7.85546875" style="1" bestFit="1" customWidth="1"/>
    <col min="14543" max="14543" width="9.140625" style="1" bestFit="1" customWidth="1"/>
    <col min="14544" max="14544" width="6.42578125" style="1" bestFit="1" customWidth="1"/>
    <col min="14545" max="14545" width="7.28515625" style="1" bestFit="1" customWidth="1"/>
    <col min="14546" max="14549" width="7.28515625" style="1" customWidth="1"/>
    <col min="14550" max="14550" width="8.28515625" style="1" customWidth="1"/>
    <col min="14551" max="14553" width="7.28515625" style="1" customWidth="1"/>
    <col min="14554" max="14554" width="7.42578125" style="1" customWidth="1"/>
    <col min="14555" max="14556" width="6.28515625" style="1" customWidth="1"/>
    <col min="14557" max="14557" width="3.7109375" style="1" bestFit="1" customWidth="1"/>
    <col min="14558" max="14558" width="6.5703125" style="1" bestFit="1" customWidth="1"/>
    <col min="14559" max="14559" width="4.5703125" style="1" bestFit="1" customWidth="1"/>
    <col min="14560" max="14560" width="5.42578125" style="1" bestFit="1" customWidth="1"/>
    <col min="14561" max="14561" width="5.7109375" style="1" bestFit="1" customWidth="1"/>
    <col min="14562" max="14562" width="3.7109375" style="1" bestFit="1" customWidth="1"/>
    <col min="14563" max="14563" width="5.42578125" style="1" bestFit="1" customWidth="1"/>
    <col min="14564" max="14564" width="5.28515625" style="1" bestFit="1" customWidth="1"/>
    <col min="14565" max="14565" width="6.28515625" style="1" bestFit="1" customWidth="1"/>
    <col min="14566" max="14567" width="0" style="1" hidden="1" customWidth="1"/>
    <col min="14568" max="14568" width="6" style="1" customWidth="1"/>
    <col min="14569" max="14569" width="0" style="1" hidden="1" customWidth="1"/>
    <col min="14570" max="14570" width="9.140625" style="1"/>
    <col min="14571" max="14571" width="26.42578125" style="1" customWidth="1"/>
    <col min="14572" max="14796" width="9.140625" style="1"/>
    <col min="14797" max="14797" width="22.85546875" style="1" customWidth="1"/>
    <col min="14798" max="14798" width="7.85546875" style="1" bestFit="1" customWidth="1"/>
    <col min="14799" max="14799" width="9.140625" style="1" bestFit="1" customWidth="1"/>
    <col min="14800" max="14800" width="6.42578125" style="1" bestFit="1" customWidth="1"/>
    <col min="14801" max="14801" width="7.28515625" style="1" bestFit="1" customWidth="1"/>
    <col min="14802" max="14805" width="7.28515625" style="1" customWidth="1"/>
    <col min="14806" max="14806" width="8.28515625" style="1" customWidth="1"/>
    <col min="14807" max="14809" width="7.28515625" style="1" customWidth="1"/>
    <col min="14810" max="14810" width="7.42578125" style="1" customWidth="1"/>
    <col min="14811" max="14812" width="6.28515625" style="1" customWidth="1"/>
    <col min="14813" max="14813" width="3.7109375" style="1" bestFit="1" customWidth="1"/>
    <col min="14814" max="14814" width="6.5703125" style="1" bestFit="1" customWidth="1"/>
    <col min="14815" max="14815" width="4.5703125" style="1" bestFit="1" customWidth="1"/>
    <col min="14816" max="14816" width="5.42578125" style="1" bestFit="1" customWidth="1"/>
    <col min="14817" max="14817" width="5.7109375" style="1" bestFit="1" customWidth="1"/>
    <col min="14818" max="14818" width="3.7109375" style="1" bestFit="1" customWidth="1"/>
    <col min="14819" max="14819" width="5.42578125" style="1" bestFit="1" customWidth="1"/>
    <col min="14820" max="14820" width="5.28515625" style="1" bestFit="1" customWidth="1"/>
    <col min="14821" max="14821" width="6.28515625" style="1" bestFit="1" customWidth="1"/>
    <col min="14822" max="14823" width="0" style="1" hidden="1" customWidth="1"/>
    <col min="14824" max="14824" width="6" style="1" customWidth="1"/>
    <col min="14825" max="14825" width="0" style="1" hidden="1" customWidth="1"/>
    <col min="14826" max="14826" width="9.140625" style="1"/>
    <col min="14827" max="14827" width="26.42578125" style="1" customWidth="1"/>
    <col min="14828" max="15052" width="9.140625" style="1"/>
    <col min="15053" max="15053" width="22.85546875" style="1" customWidth="1"/>
    <col min="15054" max="15054" width="7.85546875" style="1" bestFit="1" customWidth="1"/>
    <col min="15055" max="15055" width="9.140625" style="1" bestFit="1" customWidth="1"/>
    <col min="15056" max="15056" width="6.42578125" style="1" bestFit="1" customWidth="1"/>
    <col min="15057" max="15057" width="7.28515625" style="1" bestFit="1" customWidth="1"/>
    <col min="15058" max="15061" width="7.28515625" style="1" customWidth="1"/>
    <col min="15062" max="15062" width="8.28515625" style="1" customWidth="1"/>
    <col min="15063" max="15065" width="7.28515625" style="1" customWidth="1"/>
    <col min="15066" max="15066" width="7.42578125" style="1" customWidth="1"/>
    <col min="15067" max="15068" width="6.28515625" style="1" customWidth="1"/>
    <col min="15069" max="15069" width="3.7109375" style="1" bestFit="1" customWidth="1"/>
    <col min="15070" max="15070" width="6.5703125" style="1" bestFit="1" customWidth="1"/>
    <col min="15071" max="15071" width="4.5703125" style="1" bestFit="1" customWidth="1"/>
    <col min="15072" max="15072" width="5.42578125" style="1" bestFit="1" customWidth="1"/>
    <col min="15073" max="15073" width="5.7109375" style="1" bestFit="1" customWidth="1"/>
    <col min="15074" max="15074" width="3.7109375" style="1" bestFit="1" customWidth="1"/>
    <col min="15075" max="15075" width="5.42578125" style="1" bestFit="1" customWidth="1"/>
    <col min="15076" max="15076" width="5.28515625" style="1" bestFit="1" customWidth="1"/>
    <col min="15077" max="15077" width="6.28515625" style="1" bestFit="1" customWidth="1"/>
    <col min="15078" max="15079" width="0" style="1" hidden="1" customWidth="1"/>
    <col min="15080" max="15080" width="6" style="1" customWidth="1"/>
    <col min="15081" max="15081" width="0" style="1" hidden="1" customWidth="1"/>
    <col min="15082" max="15082" width="9.140625" style="1"/>
    <col min="15083" max="15083" width="26.42578125" style="1" customWidth="1"/>
    <col min="15084" max="15308" width="9.140625" style="1"/>
    <col min="15309" max="15309" width="22.85546875" style="1" customWidth="1"/>
    <col min="15310" max="15310" width="7.85546875" style="1" bestFit="1" customWidth="1"/>
    <col min="15311" max="15311" width="9.140625" style="1" bestFit="1" customWidth="1"/>
    <col min="15312" max="15312" width="6.42578125" style="1" bestFit="1" customWidth="1"/>
    <col min="15313" max="15313" width="7.28515625" style="1" bestFit="1" customWidth="1"/>
    <col min="15314" max="15317" width="7.28515625" style="1" customWidth="1"/>
    <col min="15318" max="15318" width="8.28515625" style="1" customWidth="1"/>
    <col min="15319" max="15321" width="7.28515625" style="1" customWidth="1"/>
    <col min="15322" max="15322" width="7.42578125" style="1" customWidth="1"/>
    <col min="15323" max="15324" width="6.28515625" style="1" customWidth="1"/>
    <col min="15325" max="15325" width="3.7109375" style="1" bestFit="1" customWidth="1"/>
    <col min="15326" max="15326" width="6.5703125" style="1" bestFit="1" customWidth="1"/>
    <col min="15327" max="15327" width="4.5703125" style="1" bestFit="1" customWidth="1"/>
    <col min="15328" max="15328" width="5.42578125" style="1" bestFit="1" customWidth="1"/>
    <col min="15329" max="15329" width="5.7109375" style="1" bestFit="1" customWidth="1"/>
    <col min="15330" max="15330" width="3.7109375" style="1" bestFit="1" customWidth="1"/>
    <col min="15331" max="15331" width="5.42578125" style="1" bestFit="1" customWidth="1"/>
    <col min="15332" max="15332" width="5.28515625" style="1" bestFit="1" customWidth="1"/>
    <col min="15333" max="15333" width="6.28515625" style="1" bestFit="1" customWidth="1"/>
    <col min="15334" max="15335" width="0" style="1" hidden="1" customWidth="1"/>
    <col min="15336" max="15336" width="6" style="1" customWidth="1"/>
    <col min="15337" max="15337" width="0" style="1" hidden="1" customWidth="1"/>
    <col min="15338" max="15338" width="9.140625" style="1"/>
    <col min="15339" max="15339" width="26.42578125" style="1" customWidth="1"/>
    <col min="15340" max="15564" width="9.140625" style="1"/>
    <col min="15565" max="15565" width="22.85546875" style="1" customWidth="1"/>
    <col min="15566" max="15566" width="7.85546875" style="1" bestFit="1" customWidth="1"/>
    <col min="15567" max="15567" width="9.140625" style="1" bestFit="1" customWidth="1"/>
    <col min="15568" max="15568" width="6.42578125" style="1" bestFit="1" customWidth="1"/>
    <col min="15569" max="15569" width="7.28515625" style="1" bestFit="1" customWidth="1"/>
    <col min="15570" max="15573" width="7.28515625" style="1" customWidth="1"/>
    <col min="15574" max="15574" width="8.28515625" style="1" customWidth="1"/>
    <col min="15575" max="15577" width="7.28515625" style="1" customWidth="1"/>
    <col min="15578" max="15578" width="7.42578125" style="1" customWidth="1"/>
    <col min="15579" max="15580" width="6.28515625" style="1" customWidth="1"/>
    <col min="15581" max="15581" width="3.7109375" style="1" bestFit="1" customWidth="1"/>
    <col min="15582" max="15582" width="6.5703125" style="1" bestFit="1" customWidth="1"/>
    <col min="15583" max="15583" width="4.5703125" style="1" bestFit="1" customWidth="1"/>
    <col min="15584" max="15584" width="5.42578125" style="1" bestFit="1" customWidth="1"/>
    <col min="15585" max="15585" width="5.7109375" style="1" bestFit="1" customWidth="1"/>
    <col min="15586" max="15586" width="3.7109375" style="1" bestFit="1" customWidth="1"/>
    <col min="15587" max="15587" width="5.42578125" style="1" bestFit="1" customWidth="1"/>
    <col min="15588" max="15588" width="5.28515625" style="1" bestFit="1" customWidth="1"/>
    <col min="15589" max="15589" width="6.28515625" style="1" bestFit="1" customWidth="1"/>
    <col min="15590" max="15591" width="0" style="1" hidden="1" customWidth="1"/>
    <col min="15592" max="15592" width="6" style="1" customWidth="1"/>
    <col min="15593" max="15593" width="0" style="1" hidden="1" customWidth="1"/>
    <col min="15594" max="15594" width="9.140625" style="1"/>
    <col min="15595" max="15595" width="26.42578125" style="1" customWidth="1"/>
    <col min="15596" max="15820" width="9.140625" style="1"/>
    <col min="15821" max="15821" width="22.85546875" style="1" customWidth="1"/>
    <col min="15822" max="15822" width="7.85546875" style="1" bestFit="1" customWidth="1"/>
    <col min="15823" max="15823" width="9.140625" style="1" bestFit="1" customWidth="1"/>
    <col min="15824" max="15824" width="6.42578125" style="1" bestFit="1" customWidth="1"/>
    <col min="15825" max="15825" width="7.28515625" style="1" bestFit="1" customWidth="1"/>
    <col min="15826" max="15829" width="7.28515625" style="1" customWidth="1"/>
    <col min="15830" max="15830" width="8.28515625" style="1" customWidth="1"/>
    <col min="15831" max="15833" width="7.28515625" style="1" customWidth="1"/>
    <col min="15834" max="15834" width="7.42578125" style="1" customWidth="1"/>
    <col min="15835" max="15836" width="6.28515625" style="1" customWidth="1"/>
    <col min="15837" max="15837" width="3.7109375" style="1" bestFit="1" customWidth="1"/>
    <col min="15838" max="15838" width="6.5703125" style="1" bestFit="1" customWidth="1"/>
    <col min="15839" max="15839" width="4.5703125" style="1" bestFit="1" customWidth="1"/>
    <col min="15840" max="15840" width="5.42578125" style="1" bestFit="1" customWidth="1"/>
    <col min="15841" max="15841" width="5.7109375" style="1" bestFit="1" customWidth="1"/>
    <col min="15842" max="15842" width="3.7109375" style="1" bestFit="1" customWidth="1"/>
    <col min="15843" max="15843" width="5.42578125" style="1" bestFit="1" customWidth="1"/>
    <col min="15844" max="15844" width="5.28515625" style="1" bestFit="1" customWidth="1"/>
    <col min="15845" max="15845" width="6.28515625" style="1" bestFit="1" customWidth="1"/>
    <col min="15846" max="15847" width="0" style="1" hidden="1" customWidth="1"/>
    <col min="15848" max="15848" width="6" style="1" customWidth="1"/>
    <col min="15849" max="15849" width="0" style="1" hidden="1" customWidth="1"/>
    <col min="15850" max="15850" width="9.140625" style="1"/>
    <col min="15851" max="15851" width="26.42578125" style="1" customWidth="1"/>
    <col min="15852" max="16076" width="9.140625" style="1"/>
    <col min="16077" max="16077" width="22.85546875" style="1" customWidth="1"/>
    <col min="16078" max="16078" width="7.85546875" style="1" bestFit="1" customWidth="1"/>
    <col min="16079" max="16079" width="9.140625" style="1" bestFit="1" customWidth="1"/>
    <col min="16080" max="16080" width="6.42578125" style="1" bestFit="1" customWidth="1"/>
    <col min="16081" max="16081" width="7.28515625" style="1" bestFit="1" customWidth="1"/>
    <col min="16082" max="16085" width="7.28515625" style="1" customWidth="1"/>
    <col min="16086" max="16086" width="8.28515625" style="1" customWidth="1"/>
    <col min="16087" max="16089" width="7.28515625" style="1" customWidth="1"/>
    <col min="16090" max="16090" width="7.42578125" style="1" customWidth="1"/>
    <col min="16091" max="16092" width="6.28515625" style="1" customWidth="1"/>
    <col min="16093" max="16093" width="3.7109375" style="1" bestFit="1" customWidth="1"/>
    <col min="16094" max="16094" width="6.5703125" style="1" bestFit="1" customWidth="1"/>
    <col min="16095" max="16095" width="4.5703125" style="1" bestFit="1" customWidth="1"/>
    <col min="16096" max="16096" width="5.42578125" style="1" bestFit="1" customWidth="1"/>
    <col min="16097" max="16097" width="5.7109375" style="1" bestFit="1" customWidth="1"/>
    <col min="16098" max="16098" width="3.7109375" style="1" bestFit="1" customWidth="1"/>
    <col min="16099" max="16099" width="5.42578125" style="1" bestFit="1" customWidth="1"/>
    <col min="16100" max="16100" width="5.28515625" style="1" bestFit="1" customWidth="1"/>
    <col min="16101" max="16101" width="6.28515625" style="1" bestFit="1" customWidth="1"/>
    <col min="16102" max="16103" width="0" style="1" hidden="1" customWidth="1"/>
    <col min="16104" max="16104" width="6" style="1" customWidth="1"/>
    <col min="16105" max="16105" width="0" style="1" hidden="1" customWidth="1"/>
    <col min="16106" max="16106" width="9.140625" style="1"/>
    <col min="16107" max="16107" width="26.42578125" style="1" customWidth="1"/>
    <col min="16108" max="16349" width="9.140625" style="1"/>
    <col min="16350" max="16369" width="9.140625" style="1" customWidth="1"/>
    <col min="16370" max="16378" width="9.140625" style="1"/>
    <col min="16379" max="16384" width="9.140625" style="1" customWidth="1"/>
  </cols>
  <sheetData>
    <row r="1" spans="1:29" s="24" customFormat="1" ht="21.6" customHeight="1" thickBot="1" x14ac:dyDescent="0.35">
      <c r="A1" s="103" t="s">
        <v>203</v>
      </c>
      <c r="B1" s="1062" t="s">
        <v>101</v>
      </c>
      <c r="C1" s="1062"/>
      <c r="D1" s="1062"/>
      <c r="E1" s="1063"/>
      <c r="F1" s="1063"/>
      <c r="G1" s="1063"/>
      <c r="H1" s="1063"/>
      <c r="I1" s="1063"/>
      <c r="J1" s="1063"/>
      <c r="K1" s="1063"/>
      <c r="L1" s="1063"/>
      <c r="M1" s="1063"/>
      <c r="N1" s="104"/>
      <c r="O1" s="104"/>
      <c r="P1" s="104"/>
      <c r="Q1" s="104"/>
      <c r="R1" s="104"/>
      <c r="S1" s="104"/>
      <c r="T1" s="104"/>
      <c r="U1" s="104"/>
      <c r="V1" s="1074">
        <v>45062</v>
      </c>
      <c r="W1" s="1074"/>
      <c r="X1" s="1074"/>
      <c r="Y1" s="1074"/>
      <c r="Z1" s="105"/>
      <c r="AA1" s="105"/>
      <c r="AB1" s="105"/>
      <c r="AC1" s="820"/>
    </row>
    <row r="2" spans="1:29" ht="21" customHeight="1" thickBot="1" x14ac:dyDescent="0.25">
      <c r="A2" s="1066" t="s">
        <v>53</v>
      </c>
      <c r="B2" s="1068" t="s">
        <v>0</v>
      </c>
      <c r="C2" s="1070" t="s">
        <v>1</v>
      </c>
      <c r="D2" s="1064" t="s">
        <v>2</v>
      </c>
      <c r="E2" s="1072" t="s">
        <v>198</v>
      </c>
      <c r="F2" s="1052"/>
      <c r="G2" s="1073"/>
      <c r="H2" s="1051" t="s">
        <v>204</v>
      </c>
      <c r="I2" s="1052"/>
      <c r="J2" s="1052"/>
      <c r="K2" s="1073"/>
      <c r="L2" s="106" t="s">
        <v>207</v>
      </c>
      <c r="M2" s="106" t="s">
        <v>209</v>
      </c>
      <c r="N2" s="106" t="s">
        <v>211</v>
      </c>
      <c r="O2" s="1051" t="s">
        <v>212</v>
      </c>
      <c r="P2" s="1052"/>
      <c r="Q2" s="1052"/>
      <c r="R2" s="1053"/>
      <c r="S2" s="1072" t="s">
        <v>214</v>
      </c>
      <c r="T2" s="1052"/>
      <c r="U2" s="1073"/>
      <c r="V2" s="1077" t="s">
        <v>3</v>
      </c>
      <c r="W2" s="1075" t="s">
        <v>147</v>
      </c>
      <c r="X2" s="1075"/>
      <c r="Y2" s="1075"/>
      <c r="Z2" s="1075"/>
      <c r="AA2" s="1075"/>
      <c r="AB2" s="1076"/>
    </row>
    <row r="3" spans="1:29" ht="34.15" customHeight="1" thickBot="1" x14ac:dyDescent="0.25">
      <c r="A3" s="1067"/>
      <c r="B3" s="1069"/>
      <c r="C3" s="1071"/>
      <c r="D3" s="1065"/>
      <c r="E3" s="107" t="s">
        <v>4</v>
      </c>
      <c r="F3" s="108" t="s">
        <v>6</v>
      </c>
      <c r="G3" s="109" t="s">
        <v>5</v>
      </c>
      <c r="H3" s="107" t="s">
        <v>205</v>
      </c>
      <c r="I3" s="108" t="s">
        <v>206</v>
      </c>
      <c r="J3" s="108" t="s">
        <v>131</v>
      </c>
      <c r="K3" s="109" t="s">
        <v>7</v>
      </c>
      <c r="L3" s="110" t="s">
        <v>208</v>
      </c>
      <c r="M3" s="110" t="s">
        <v>210</v>
      </c>
      <c r="N3" s="110" t="s">
        <v>133</v>
      </c>
      <c r="O3" s="111" t="s">
        <v>213</v>
      </c>
      <c r="P3" s="108" t="s">
        <v>6</v>
      </c>
      <c r="Q3" s="108" t="s">
        <v>206</v>
      </c>
      <c r="R3" s="112" t="s">
        <v>131</v>
      </c>
      <c r="S3" s="111" t="s">
        <v>205</v>
      </c>
      <c r="T3" s="108" t="s">
        <v>5</v>
      </c>
      <c r="U3" s="112" t="s">
        <v>7</v>
      </c>
      <c r="V3" s="1078"/>
      <c r="W3" s="1085" t="s">
        <v>112</v>
      </c>
      <c r="X3" s="1085" t="s">
        <v>114</v>
      </c>
      <c r="Y3" s="1082" t="s">
        <v>113</v>
      </c>
      <c r="Z3" s="1083"/>
      <c r="AA3" s="1084"/>
      <c r="AB3" s="1080" t="s">
        <v>105</v>
      </c>
      <c r="AC3" s="821"/>
    </row>
    <row r="4" spans="1:29" ht="17.45" customHeight="1" thickBot="1" x14ac:dyDescent="0.25">
      <c r="A4" s="1067"/>
      <c r="B4" s="1069"/>
      <c r="C4" s="1071"/>
      <c r="D4" s="1065"/>
      <c r="E4" s="113" t="s">
        <v>157</v>
      </c>
      <c r="F4" s="114" t="s">
        <v>157</v>
      </c>
      <c r="G4" s="115" t="s">
        <v>216</v>
      </c>
      <c r="H4" s="113" t="s">
        <v>157</v>
      </c>
      <c r="I4" s="114" t="s">
        <v>216</v>
      </c>
      <c r="J4" s="114" t="s">
        <v>216</v>
      </c>
      <c r="K4" s="115" t="s">
        <v>157</v>
      </c>
      <c r="L4" s="242" t="s">
        <v>217</v>
      </c>
      <c r="M4" s="242" t="s">
        <v>215</v>
      </c>
      <c r="N4" s="242" t="s">
        <v>215</v>
      </c>
      <c r="O4" s="116" t="s">
        <v>215</v>
      </c>
      <c r="P4" s="117" t="s">
        <v>157</v>
      </c>
      <c r="Q4" s="114" t="s">
        <v>216</v>
      </c>
      <c r="R4" s="118" t="s">
        <v>216</v>
      </c>
      <c r="S4" s="119" t="s">
        <v>157</v>
      </c>
      <c r="T4" s="114" t="s">
        <v>216</v>
      </c>
      <c r="U4" s="118" t="s">
        <v>157</v>
      </c>
      <c r="V4" s="1079"/>
      <c r="W4" s="1086"/>
      <c r="X4" s="1086"/>
      <c r="Y4" s="120" t="s">
        <v>103</v>
      </c>
      <c r="Z4" s="121" t="s">
        <v>104</v>
      </c>
      <c r="AA4" s="121" t="s">
        <v>185</v>
      </c>
      <c r="AB4" s="1081"/>
    </row>
    <row r="5" spans="1:29" ht="18" customHeight="1" x14ac:dyDescent="0.2">
      <c r="A5" s="1048" t="s">
        <v>243</v>
      </c>
      <c r="B5" s="165">
        <v>101006</v>
      </c>
      <c r="C5" s="166" t="s">
        <v>197</v>
      </c>
      <c r="D5" s="12">
        <v>101</v>
      </c>
      <c r="E5" s="249"/>
      <c r="F5" s="240">
        <v>16</v>
      </c>
      <c r="G5" s="241">
        <v>8</v>
      </c>
      <c r="H5" s="239"/>
      <c r="I5" s="240">
        <v>40</v>
      </c>
      <c r="J5" s="240">
        <v>32</v>
      </c>
      <c r="K5" s="911"/>
      <c r="L5" s="209">
        <v>5</v>
      </c>
      <c r="M5" s="209">
        <v>101</v>
      </c>
      <c r="N5" s="209">
        <v>101</v>
      </c>
      <c r="O5" s="239">
        <v>2</v>
      </c>
      <c r="P5" s="60"/>
      <c r="Q5" s="240">
        <v>22</v>
      </c>
      <c r="R5" s="241">
        <v>26</v>
      </c>
      <c r="S5" s="239">
        <v>35</v>
      </c>
      <c r="T5" s="240"/>
      <c r="U5" s="241">
        <v>16</v>
      </c>
      <c r="V5" s="28"/>
      <c r="W5" s="25"/>
      <c r="X5" s="27"/>
      <c r="Y5" s="27"/>
      <c r="Z5" s="28"/>
      <c r="AA5" s="25"/>
      <c r="AB5" s="1186"/>
      <c r="AC5" s="1202"/>
    </row>
    <row r="6" spans="1:29" ht="18" customHeight="1" x14ac:dyDescent="0.2">
      <c r="A6" s="1049"/>
      <c r="B6" s="167">
        <v>101011</v>
      </c>
      <c r="C6" s="168" t="s">
        <v>19</v>
      </c>
      <c r="D6" s="97">
        <v>76</v>
      </c>
      <c r="E6" s="171">
        <v>4</v>
      </c>
      <c r="F6" s="187">
        <v>4</v>
      </c>
      <c r="G6" s="186">
        <v>4</v>
      </c>
      <c r="H6" s="91">
        <v>12</v>
      </c>
      <c r="I6" s="89">
        <v>40</v>
      </c>
      <c r="J6" s="89">
        <v>14</v>
      </c>
      <c r="K6" s="92">
        <v>7</v>
      </c>
      <c r="L6" s="9">
        <v>6</v>
      </c>
      <c r="M6" s="9">
        <v>72</v>
      </c>
      <c r="N6" s="9">
        <v>74</v>
      </c>
      <c r="O6" s="91"/>
      <c r="P6" s="89"/>
      <c r="Q6" s="89">
        <v>25</v>
      </c>
      <c r="R6" s="92">
        <v>31</v>
      </c>
      <c r="S6" s="91"/>
      <c r="T6" s="89"/>
      <c r="U6" s="92"/>
      <c r="V6" s="32"/>
      <c r="W6" s="27"/>
      <c r="X6" s="27"/>
      <c r="Y6" s="31"/>
      <c r="Z6" s="28"/>
      <c r="AA6" s="27"/>
      <c r="AB6" s="1186"/>
      <c r="AC6" s="1202"/>
    </row>
    <row r="7" spans="1:29" ht="18" customHeight="1" thickBot="1" x14ac:dyDescent="0.25">
      <c r="A7" s="1050"/>
      <c r="B7" s="169" t="s">
        <v>100</v>
      </c>
      <c r="C7" s="170">
        <f>D7/15</f>
        <v>11.8</v>
      </c>
      <c r="D7" s="10">
        <f>SUM(D5:D6)</f>
        <v>177</v>
      </c>
      <c r="E7" s="56"/>
      <c r="F7" s="58"/>
      <c r="G7" s="80"/>
      <c r="H7" s="63"/>
      <c r="I7" s="58"/>
      <c r="J7" s="58"/>
      <c r="K7" s="80"/>
      <c r="L7" s="39"/>
      <c r="M7" s="10">
        <f>SUM(M5:M6)</f>
        <v>173</v>
      </c>
      <c r="N7" s="10">
        <f>SUM(N5:N6)</f>
        <v>175</v>
      </c>
      <c r="O7" s="63"/>
      <c r="P7" s="58"/>
      <c r="Q7" s="58"/>
      <c r="R7" s="80"/>
      <c r="S7" s="63"/>
      <c r="T7" s="58"/>
      <c r="U7" s="80"/>
      <c r="V7" s="40"/>
      <c r="W7" s="39"/>
      <c r="X7" s="39"/>
      <c r="Y7" s="39"/>
      <c r="Z7" s="40"/>
      <c r="AA7" s="39"/>
      <c r="AB7" s="79"/>
      <c r="AC7" s="1202"/>
    </row>
    <row r="8" spans="1:29" ht="17.25" customHeight="1" x14ac:dyDescent="0.2">
      <c r="A8" s="1048" t="s">
        <v>244</v>
      </c>
      <c r="B8" s="11">
        <v>101004</v>
      </c>
      <c r="C8" s="168" t="s">
        <v>11</v>
      </c>
      <c r="D8" s="97">
        <v>9</v>
      </c>
      <c r="E8" s="237"/>
      <c r="F8" s="94"/>
      <c r="G8" s="95">
        <v>1</v>
      </c>
      <c r="H8" s="96"/>
      <c r="I8" s="94"/>
      <c r="J8" s="94">
        <v>8</v>
      </c>
      <c r="K8" s="95"/>
      <c r="L8" s="12"/>
      <c r="M8" s="97">
        <v>9</v>
      </c>
      <c r="N8" s="97">
        <v>9</v>
      </c>
      <c r="O8" s="96"/>
      <c r="P8" s="94"/>
      <c r="Q8" s="94">
        <v>8</v>
      </c>
      <c r="R8" s="95"/>
      <c r="S8" s="96">
        <v>1</v>
      </c>
      <c r="T8" s="94"/>
      <c r="U8" s="95"/>
      <c r="V8" s="28"/>
      <c r="W8" s="27"/>
      <c r="X8" s="27"/>
      <c r="Y8" s="27"/>
      <c r="Z8" s="28"/>
      <c r="AA8" s="27"/>
      <c r="AB8" s="1186"/>
      <c r="AC8" s="1202"/>
    </row>
    <row r="9" spans="1:29" ht="17.25" customHeight="1" x14ac:dyDescent="0.2">
      <c r="A9" s="1049"/>
      <c r="B9" s="171">
        <v>101021</v>
      </c>
      <c r="C9" s="172" t="s">
        <v>10</v>
      </c>
      <c r="D9" s="9">
        <v>128</v>
      </c>
      <c r="E9" s="238">
        <v>2</v>
      </c>
      <c r="F9" s="89">
        <v>37</v>
      </c>
      <c r="G9" s="92">
        <v>22</v>
      </c>
      <c r="H9" s="91">
        <v>33</v>
      </c>
      <c r="I9" s="89">
        <v>43</v>
      </c>
      <c r="J9" s="89">
        <v>27</v>
      </c>
      <c r="K9" s="92">
        <v>17</v>
      </c>
      <c r="L9" s="9">
        <v>11</v>
      </c>
      <c r="M9" s="9">
        <v>127</v>
      </c>
      <c r="N9" s="9">
        <v>127</v>
      </c>
      <c r="O9" s="91">
        <v>1</v>
      </c>
      <c r="P9" s="89"/>
      <c r="Q9" s="89">
        <v>35</v>
      </c>
      <c r="R9" s="92">
        <v>24</v>
      </c>
      <c r="S9" s="91">
        <v>2</v>
      </c>
      <c r="T9" s="89">
        <v>1</v>
      </c>
      <c r="U9" s="68"/>
      <c r="V9" s="32"/>
      <c r="W9" s="29"/>
      <c r="X9" s="29"/>
      <c r="Y9" s="30"/>
      <c r="Z9" s="32"/>
      <c r="AA9" s="29"/>
      <c r="AB9" s="1187"/>
      <c r="AC9" s="1202"/>
    </row>
    <row r="10" spans="1:29" ht="17.25" customHeight="1" thickBot="1" x14ac:dyDescent="0.25">
      <c r="A10" s="1050"/>
      <c r="B10" s="169" t="s">
        <v>100</v>
      </c>
      <c r="C10" s="170">
        <f>D10/15</f>
        <v>9.1333333333333329</v>
      </c>
      <c r="D10" s="10">
        <f>SUM(D8:D9)</f>
        <v>137</v>
      </c>
      <c r="E10" s="56"/>
      <c r="F10" s="58"/>
      <c r="G10" s="80"/>
      <c r="H10" s="63"/>
      <c r="I10" s="58"/>
      <c r="J10" s="58"/>
      <c r="K10" s="80"/>
      <c r="L10" s="39"/>
      <c r="M10" s="10">
        <f>SUM(M8:M9)</f>
        <v>136</v>
      </c>
      <c r="N10" s="10">
        <f>SUM(N8:N9)</f>
        <v>136</v>
      </c>
      <c r="O10" s="63"/>
      <c r="P10" s="58"/>
      <c r="Q10" s="58"/>
      <c r="R10" s="80"/>
      <c r="S10" s="63"/>
      <c r="T10" s="58"/>
      <c r="U10" s="80"/>
      <c r="V10" s="40"/>
      <c r="W10" s="39"/>
      <c r="X10" s="39"/>
      <c r="Y10" s="39"/>
      <c r="Z10" s="40"/>
      <c r="AA10" s="39"/>
      <c r="AB10" s="79"/>
      <c r="AC10" s="1202"/>
    </row>
    <row r="11" spans="1:29" ht="12.75" customHeight="1" x14ac:dyDescent="0.2">
      <c r="A11" s="1045" t="s">
        <v>245</v>
      </c>
      <c r="B11" s="171">
        <v>101012</v>
      </c>
      <c r="C11" s="172" t="s">
        <v>9</v>
      </c>
      <c r="D11" s="9">
        <v>50</v>
      </c>
      <c r="E11" s="11">
        <v>1</v>
      </c>
      <c r="F11" s="189">
        <v>4</v>
      </c>
      <c r="G11" s="185">
        <v>10</v>
      </c>
      <c r="H11" s="239">
        <v>10</v>
      </c>
      <c r="I11" s="240"/>
      <c r="J11" s="240">
        <v>19</v>
      </c>
      <c r="K11" s="241">
        <v>9</v>
      </c>
      <c r="L11" s="209">
        <v>5</v>
      </c>
      <c r="M11" s="209">
        <v>50</v>
      </c>
      <c r="N11" s="209">
        <v>50</v>
      </c>
      <c r="O11" s="76"/>
      <c r="P11" s="60"/>
      <c r="Q11" s="240">
        <v>38</v>
      </c>
      <c r="R11" s="241"/>
      <c r="S11" s="239">
        <v>4</v>
      </c>
      <c r="T11" s="60"/>
      <c r="U11" s="90"/>
      <c r="V11" s="28"/>
      <c r="W11" s="27"/>
      <c r="X11" s="27"/>
      <c r="Y11" s="27"/>
      <c r="Z11" s="28"/>
      <c r="AA11" s="27"/>
      <c r="AB11" s="1186"/>
      <c r="AC11" s="1202"/>
    </row>
    <row r="12" spans="1:29" x14ac:dyDescent="0.2">
      <c r="A12" s="1046"/>
      <c r="B12" s="3">
        <v>101013</v>
      </c>
      <c r="C12" s="172" t="s">
        <v>16</v>
      </c>
      <c r="D12" s="9">
        <v>71</v>
      </c>
      <c r="E12" s="11"/>
      <c r="F12" s="187">
        <v>9</v>
      </c>
      <c r="G12" s="185">
        <v>4</v>
      </c>
      <c r="H12" s="239"/>
      <c r="I12" s="240">
        <v>42</v>
      </c>
      <c r="J12" s="240"/>
      <c r="K12" s="241">
        <v>4</v>
      </c>
      <c r="L12" s="209">
        <v>6</v>
      </c>
      <c r="M12" s="209">
        <v>71</v>
      </c>
      <c r="N12" s="209">
        <v>71</v>
      </c>
      <c r="O12" s="239"/>
      <c r="P12" s="60"/>
      <c r="Q12" s="60"/>
      <c r="R12" s="241">
        <v>42</v>
      </c>
      <c r="S12" s="239">
        <v>32</v>
      </c>
      <c r="T12" s="240"/>
      <c r="U12" s="241">
        <v>3</v>
      </c>
      <c r="V12" s="221">
        <v>2</v>
      </c>
      <c r="W12" s="27"/>
      <c r="X12" s="27"/>
      <c r="Y12" s="27"/>
      <c r="Z12" s="28"/>
      <c r="AA12" s="27"/>
      <c r="AB12" s="1186"/>
      <c r="AC12" s="1202"/>
    </row>
    <row r="13" spans="1:29" x14ac:dyDescent="0.2">
      <c r="A13" s="1046"/>
      <c r="B13" s="11">
        <v>101007</v>
      </c>
      <c r="C13" s="168" t="s">
        <v>13</v>
      </c>
      <c r="D13" s="97">
        <v>40</v>
      </c>
      <c r="E13" s="3"/>
      <c r="F13" s="187">
        <v>1</v>
      </c>
      <c r="G13" s="186">
        <v>2</v>
      </c>
      <c r="H13" s="236"/>
      <c r="I13" s="234"/>
      <c r="J13" s="234">
        <v>28</v>
      </c>
      <c r="K13" s="235">
        <v>1</v>
      </c>
      <c r="L13" s="195">
        <v>2</v>
      </c>
      <c r="M13" s="195">
        <v>39</v>
      </c>
      <c r="N13" s="195">
        <v>39</v>
      </c>
      <c r="O13" s="236"/>
      <c r="P13" s="234"/>
      <c r="Q13" s="234">
        <v>30</v>
      </c>
      <c r="R13" s="235"/>
      <c r="S13" s="236">
        <v>14</v>
      </c>
      <c r="T13" s="234"/>
      <c r="U13" s="235"/>
      <c r="V13" s="222">
        <v>1</v>
      </c>
      <c r="W13" s="97">
        <v>12</v>
      </c>
      <c r="X13" s="97">
        <v>13</v>
      </c>
      <c r="Y13" s="97">
        <v>1</v>
      </c>
      <c r="Z13" s="221">
        <v>12</v>
      </c>
      <c r="AA13" s="27"/>
      <c r="AB13" s="1186"/>
      <c r="AC13" s="1202"/>
    </row>
    <row r="14" spans="1:29" x14ac:dyDescent="0.2">
      <c r="A14" s="1046"/>
      <c r="B14" s="3">
        <v>101009</v>
      </c>
      <c r="C14" s="172" t="s">
        <v>15</v>
      </c>
      <c r="D14" s="9">
        <v>22</v>
      </c>
      <c r="E14" s="11"/>
      <c r="F14" s="188">
        <v>2</v>
      </c>
      <c r="G14" s="185">
        <v>1</v>
      </c>
      <c r="H14" s="236"/>
      <c r="I14" s="234"/>
      <c r="J14" s="234">
        <v>4</v>
      </c>
      <c r="K14" s="235">
        <v>1</v>
      </c>
      <c r="L14" s="195"/>
      <c r="M14" s="195">
        <v>24</v>
      </c>
      <c r="N14" s="195">
        <v>28</v>
      </c>
      <c r="O14" s="78"/>
      <c r="P14" s="61"/>
      <c r="Q14" s="234">
        <v>21</v>
      </c>
      <c r="R14" s="235"/>
      <c r="S14" s="236">
        <v>19</v>
      </c>
      <c r="T14" s="61"/>
      <c r="U14" s="77"/>
      <c r="V14" s="222"/>
      <c r="W14" s="29"/>
      <c r="X14" s="9">
        <v>1</v>
      </c>
      <c r="Y14" s="9">
        <v>1</v>
      </c>
      <c r="Z14" s="32"/>
      <c r="AA14" s="29"/>
      <c r="AB14" s="1187"/>
      <c r="AC14" s="1202"/>
    </row>
    <row r="15" spans="1:29" ht="13.5" thickBot="1" x14ac:dyDescent="0.25">
      <c r="A15" s="1047"/>
      <c r="B15" s="174" t="s">
        <v>100</v>
      </c>
      <c r="C15" s="5">
        <f>D15/15</f>
        <v>12.2</v>
      </c>
      <c r="D15" s="10">
        <f>SUM(D11:D14)</f>
        <v>183</v>
      </c>
      <c r="E15" s="81"/>
      <c r="F15" s="58"/>
      <c r="G15" s="80"/>
      <c r="H15" s="63"/>
      <c r="I15" s="58"/>
      <c r="J15" s="58"/>
      <c r="K15" s="80"/>
      <c r="L15" s="39"/>
      <c r="M15" s="10">
        <f>SUM(M11:M14)</f>
        <v>184</v>
      </c>
      <c r="N15" s="10">
        <f>SUM(N11:N14)</f>
        <v>188</v>
      </c>
      <c r="O15" s="63"/>
      <c r="P15" s="58"/>
      <c r="Q15" s="58"/>
      <c r="R15" s="80"/>
      <c r="S15" s="63"/>
      <c r="T15" s="58"/>
      <c r="U15" s="80"/>
      <c r="V15" s="229"/>
      <c r="W15" s="39"/>
      <c r="X15" s="39"/>
      <c r="Y15" s="39"/>
      <c r="Z15" s="40"/>
      <c r="AA15" s="39"/>
      <c r="AB15" s="79"/>
      <c r="AC15" s="1202"/>
    </row>
    <row r="16" spans="1:29" ht="12.75" customHeight="1" x14ac:dyDescent="0.2">
      <c r="A16" s="1045" t="s">
        <v>241</v>
      </c>
      <c r="B16" s="11">
        <v>101020</v>
      </c>
      <c r="C16" s="168" t="s">
        <v>111</v>
      </c>
      <c r="D16" s="97">
        <v>78</v>
      </c>
      <c r="E16" s="200">
        <v>4</v>
      </c>
      <c r="F16" s="240">
        <v>21</v>
      </c>
      <c r="G16" s="241">
        <v>29</v>
      </c>
      <c r="H16" s="239"/>
      <c r="I16" s="240">
        <v>34</v>
      </c>
      <c r="J16" s="240"/>
      <c r="K16" s="241">
        <v>26</v>
      </c>
      <c r="L16" s="209">
        <v>10</v>
      </c>
      <c r="M16" s="209">
        <v>78</v>
      </c>
      <c r="N16" s="209">
        <v>78</v>
      </c>
      <c r="O16" s="239">
        <v>5</v>
      </c>
      <c r="P16" s="60"/>
      <c r="Q16" s="240">
        <v>1</v>
      </c>
      <c r="R16" s="241">
        <v>9</v>
      </c>
      <c r="S16" s="239">
        <v>16</v>
      </c>
      <c r="T16" s="240">
        <v>1</v>
      </c>
      <c r="U16" s="90"/>
      <c r="V16" s="230"/>
      <c r="W16" s="181"/>
      <c r="X16" s="26"/>
      <c r="Y16" s="26"/>
      <c r="Z16" s="33"/>
      <c r="AA16" s="25"/>
      <c r="AB16" s="1188"/>
      <c r="AC16" s="1202"/>
    </row>
    <row r="17" spans="1:29" x14ac:dyDescent="0.2">
      <c r="A17" s="1046"/>
      <c r="B17" s="11">
        <v>101010</v>
      </c>
      <c r="C17" s="168" t="s">
        <v>12</v>
      </c>
      <c r="D17" s="97">
        <v>76</v>
      </c>
      <c r="E17" s="202"/>
      <c r="F17" s="234">
        <v>31</v>
      </c>
      <c r="G17" s="235">
        <v>16</v>
      </c>
      <c r="H17" s="236"/>
      <c r="I17" s="234"/>
      <c r="J17" s="234">
        <v>22</v>
      </c>
      <c r="K17" s="235">
        <v>18</v>
      </c>
      <c r="L17" s="195">
        <v>2</v>
      </c>
      <c r="M17" s="195">
        <v>75</v>
      </c>
      <c r="N17" s="195">
        <v>75</v>
      </c>
      <c r="O17" s="236"/>
      <c r="P17" s="234"/>
      <c r="Q17" s="234">
        <v>37</v>
      </c>
      <c r="R17" s="235"/>
      <c r="S17" s="236">
        <v>21</v>
      </c>
      <c r="T17" s="234"/>
      <c r="U17" s="235">
        <v>1</v>
      </c>
      <c r="V17" s="186">
        <v>2</v>
      </c>
      <c r="W17" s="9"/>
      <c r="X17" s="29"/>
      <c r="Y17" s="29"/>
      <c r="Z17" s="32"/>
      <c r="AA17" s="29"/>
      <c r="AB17" s="1187"/>
      <c r="AC17" s="1202"/>
    </row>
    <row r="18" spans="1:29" x14ac:dyDescent="0.2">
      <c r="A18" s="1046"/>
      <c r="B18" s="3">
        <v>101017</v>
      </c>
      <c r="C18" s="172" t="s">
        <v>18</v>
      </c>
      <c r="D18" s="9">
        <v>28</v>
      </c>
      <c r="E18" s="3">
        <v>1</v>
      </c>
      <c r="F18" s="172">
        <v>1</v>
      </c>
      <c r="G18" s="92">
        <v>5</v>
      </c>
      <c r="H18" s="236"/>
      <c r="I18" s="234">
        <v>6</v>
      </c>
      <c r="J18" s="234"/>
      <c r="K18" s="235">
        <v>3</v>
      </c>
      <c r="L18" s="195">
        <v>1</v>
      </c>
      <c r="M18" s="195">
        <v>26</v>
      </c>
      <c r="N18" s="195">
        <v>28</v>
      </c>
      <c r="O18" s="236">
        <v>1</v>
      </c>
      <c r="P18" s="234"/>
      <c r="Q18" s="234"/>
      <c r="R18" s="235">
        <v>14</v>
      </c>
      <c r="S18" s="236">
        <v>20</v>
      </c>
      <c r="T18" s="234"/>
      <c r="U18" s="235"/>
      <c r="V18" s="55"/>
      <c r="W18" s="9"/>
      <c r="X18" s="29"/>
      <c r="Y18" s="29"/>
      <c r="Z18" s="32"/>
      <c r="AA18" s="29"/>
      <c r="AB18" s="1187"/>
      <c r="AC18" s="1202"/>
    </row>
    <row r="19" spans="1:29" ht="13.5" thickBot="1" x14ac:dyDescent="0.25">
      <c r="A19" s="1047"/>
      <c r="B19" s="174" t="s">
        <v>100</v>
      </c>
      <c r="C19" s="170">
        <f>D19/15</f>
        <v>12.133333333333333</v>
      </c>
      <c r="D19" s="10">
        <f>SUM(D16:D18)</f>
        <v>182</v>
      </c>
      <c r="E19" s="79"/>
      <c r="F19" s="58"/>
      <c r="G19" s="80"/>
      <c r="H19" s="63"/>
      <c r="I19" s="58"/>
      <c r="J19" s="58"/>
      <c r="K19" s="80"/>
      <c r="L19" s="39"/>
      <c r="M19" s="10">
        <f>SUM(M16:M18)</f>
        <v>179</v>
      </c>
      <c r="N19" s="10">
        <f>SUM(N16:N18)</f>
        <v>181</v>
      </c>
      <c r="O19" s="63"/>
      <c r="P19" s="58"/>
      <c r="Q19" s="58"/>
      <c r="R19" s="80"/>
      <c r="S19" s="63"/>
      <c r="T19" s="58"/>
      <c r="U19" s="80"/>
      <c r="V19" s="57"/>
      <c r="W19" s="10"/>
      <c r="X19" s="39"/>
      <c r="Y19" s="39"/>
      <c r="Z19" s="40"/>
      <c r="AA19" s="39"/>
      <c r="AB19" s="79"/>
      <c r="AC19" s="1202"/>
    </row>
    <row r="20" spans="1:29" ht="27.75" customHeight="1" x14ac:dyDescent="0.2">
      <c r="A20" s="1045" t="s">
        <v>246</v>
      </c>
      <c r="B20" s="1060" t="s">
        <v>146</v>
      </c>
      <c r="C20" s="1061"/>
      <c r="D20" s="12">
        <v>41</v>
      </c>
      <c r="E20" s="74"/>
      <c r="F20" s="60"/>
      <c r="G20" s="90"/>
      <c r="H20" s="76"/>
      <c r="I20" s="60"/>
      <c r="J20" s="60"/>
      <c r="K20" s="90"/>
      <c r="L20" s="67"/>
      <c r="M20" s="67"/>
      <c r="N20" s="67"/>
      <c r="O20" s="76"/>
      <c r="P20" s="60"/>
      <c r="Q20" s="60"/>
      <c r="R20" s="75"/>
      <c r="S20" s="76"/>
      <c r="T20" s="60"/>
      <c r="U20" s="90"/>
      <c r="V20" s="55"/>
      <c r="W20" s="9"/>
      <c r="X20" s="29"/>
      <c r="Y20" s="29"/>
      <c r="Z20" s="32"/>
      <c r="AA20" s="29"/>
      <c r="AB20" s="1187"/>
      <c r="AC20" s="1202"/>
    </row>
    <row r="21" spans="1:29" ht="27.75" customHeight="1" thickBot="1" x14ac:dyDescent="0.25">
      <c r="A21" s="1047"/>
      <c r="B21" s="191" t="s">
        <v>100</v>
      </c>
      <c r="C21" s="192">
        <f>D21/5</f>
        <v>8.1999999999999993</v>
      </c>
      <c r="D21" s="190">
        <v>41</v>
      </c>
      <c r="E21" s="87"/>
      <c r="F21" s="58"/>
      <c r="G21" s="80"/>
      <c r="H21" s="63"/>
      <c r="I21" s="58"/>
      <c r="J21" s="58"/>
      <c r="K21" s="80"/>
      <c r="L21" s="39"/>
      <c r="M21" s="39"/>
      <c r="N21" s="39"/>
      <c r="O21" s="63"/>
      <c r="P21" s="58"/>
      <c r="Q21" s="58"/>
      <c r="R21" s="80"/>
      <c r="S21" s="63"/>
      <c r="T21" s="58"/>
      <c r="U21" s="80"/>
      <c r="V21" s="64"/>
      <c r="W21" s="182"/>
      <c r="X21" s="65"/>
      <c r="Y21" s="45"/>
      <c r="Z21" s="46"/>
      <c r="AA21" s="47"/>
      <c r="AB21" s="1189"/>
      <c r="AC21" s="1202"/>
    </row>
    <row r="22" spans="1:29" ht="12.75" customHeight="1" x14ac:dyDescent="0.2">
      <c r="A22" s="1045" t="s">
        <v>247</v>
      </c>
      <c r="B22" s="175">
        <v>101022</v>
      </c>
      <c r="C22" s="176" t="s">
        <v>158</v>
      </c>
      <c r="D22" s="177">
        <v>65</v>
      </c>
      <c r="E22" s="243">
        <v>7</v>
      </c>
      <c r="F22" s="244">
        <v>39</v>
      </c>
      <c r="G22" s="245">
        <v>4</v>
      </c>
      <c r="H22" s="246"/>
      <c r="I22" s="244">
        <v>41</v>
      </c>
      <c r="J22" s="244"/>
      <c r="K22" s="245">
        <v>4</v>
      </c>
      <c r="L22" s="247">
        <v>4</v>
      </c>
      <c r="M22" s="247">
        <v>65</v>
      </c>
      <c r="N22" s="247">
        <v>65</v>
      </c>
      <c r="O22" s="246"/>
      <c r="P22" s="244"/>
      <c r="Q22" s="244"/>
      <c r="R22" s="245">
        <v>10</v>
      </c>
      <c r="S22" s="246">
        <v>21</v>
      </c>
      <c r="T22" s="244"/>
      <c r="U22" s="245"/>
      <c r="V22" s="37"/>
      <c r="W22" s="181"/>
      <c r="X22" s="26"/>
      <c r="Y22" s="26"/>
      <c r="Z22" s="48"/>
      <c r="AA22" s="26"/>
      <c r="AB22" s="1190"/>
      <c r="AC22" s="1202"/>
    </row>
    <row r="23" spans="1:29" x14ac:dyDescent="0.2">
      <c r="A23" s="1046"/>
      <c r="B23" s="3">
        <v>101016</v>
      </c>
      <c r="C23" s="172" t="s">
        <v>21</v>
      </c>
      <c r="D23" s="9">
        <v>44</v>
      </c>
      <c r="E23" s="202">
        <v>2</v>
      </c>
      <c r="F23" s="234">
        <v>1</v>
      </c>
      <c r="G23" s="235">
        <v>12</v>
      </c>
      <c r="H23" s="236">
        <v>1</v>
      </c>
      <c r="I23" s="234">
        <v>7</v>
      </c>
      <c r="J23" s="234"/>
      <c r="K23" s="235">
        <v>8</v>
      </c>
      <c r="L23" s="195">
        <v>1</v>
      </c>
      <c r="M23" s="195">
        <v>44</v>
      </c>
      <c r="N23" s="195">
        <v>44</v>
      </c>
      <c r="O23" s="78"/>
      <c r="P23" s="61"/>
      <c r="Q23" s="61"/>
      <c r="R23" s="235">
        <v>22</v>
      </c>
      <c r="S23" s="236">
        <v>33</v>
      </c>
      <c r="T23" s="234"/>
      <c r="U23" s="235">
        <v>1</v>
      </c>
      <c r="V23" s="66"/>
      <c r="W23" s="183"/>
      <c r="X23" s="209">
        <v>1</v>
      </c>
      <c r="Y23" s="183"/>
      <c r="Z23" s="233">
        <v>1</v>
      </c>
      <c r="AA23" s="35"/>
      <c r="AB23" s="1191"/>
      <c r="AC23" s="1202"/>
    </row>
    <row r="24" spans="1:29" x14ac:dyDescent="0.2">
      <c r="A24" s="1046"/>
      <c r="B24" s="167">
        <v>101003</v>
      </c>
      <c r="C24" s="168" t="s">
        <v>8</v>
      </c>
      <c r="D24" s="97">
        <v>51</v>
      </c>
      <c r="E24" s="3"/>
      <c r="F24" s="187">
        <v>1</v>
      </c>
      <c r="G24" s="186">
        <v>11</v>
      </c>
      <c r="H24" s="236"/>
      <c r="I24" s="234"/>
      <c r="J24" s="234">
        <v>31</v>
      </c>
      <c r="K24" s="235">
        <v>6</v>
      </c>
      <c r="L24" s="195">
        <v>5</v>
      </c>
      <c r="M24" s="195">
        <v>53</v>
      </c>
      <c r="N24" s="195">
        <v>55</v>
      </c>
      <c r="O24" s="236"/>
      <c r="P24" s="234"/>
      <c r="Q24" s="234">
        <v>33</v>
      </c>
      <c r="R24" s="235"/>
      <c r="S24" s="236">
        <v>21</v>
      </c>
      <c r="T24" s="234"/>
      <c r="U24" s="235"/>
      <c r="V24" s="186">
        <v>1</v>
      </c>
      <c r="W24" s="9">
        <v>1</v>
      </c>
      <c r="X24" s="97">
        <v>1</v>
      </c>
      <c r="Y24" s="9">
        <v>1</v>
      </c>
      <c r="Z24" s="32"/>
      <c r="AA24" s="29"/>
      <c r="AB24" s="1187"/>
      <c r="AC24" s="1202"/>
    </row>
    <row r="25" spans="1:29" ht="13.5" thickBot="1" x14ac:dyDescent="0.25">
      <c r="A25" s="1047"/>
      <c r="B25" s="174" t="s">
        <v>100</v>
      </c>
      <c r="C25" s="170">
        <f>D25/15</f>
        <v>10.666666666666666</v>
      </c>
      <c r="D25" s="10">
        <f>SUM(D22:D24)</f>
        <v>160</v>
      </c>
      <c r="E25" s="79"/>
      <c r="F25" s="58"/>
      <c r="G25" s="80"/>
      <c r="H25" s="63"/>
      <c r="I25" s="58"/>
      <c r="J25" s="58"/>
      <c r="K25" s="80"/>
      <c r="L25" s="39"/>
      <c r="M25" s="10">
        <f>SUM(M22:M24)</f>
        <v>162</v>
      </c>
      <c r="N25" s="10">
        <f>SUM(N22:N24)</f>
        <v>164</v>
      </c>
      <c r="O25" s="63"/>
      <c r="P25" s="58"/>
      <c r="Q25" s="58"/>
      <c r="R25" s="80"/>
      <c r="S25" s="63"/>
      <c r="T25" s="58"/>
      <c r="U25" s="80"/>
      <c r="V25" s="62"/>
      <c r="W25" s="173"/>
      <c r="X25" s="38"/>
      <c r="Y25" s="38"/>
      <c r="Z25" s="41"/>
      <c r="AA25" s="38"/>
      <c r="AB25" s="81"/>
      <c r="AC25" s="1202"/>
    </row>
    <row r="26" spans="1:29" ht="12.75" customHeight="1" x14ac:dyDescent="0.2">
      <c r="A26" s="1045" t="s">
        <v>242</v>
      </c>
      <c r="B26" s="6">
        <v>101019</v>
      </c>
      <c r="C26" s="166" t="s">
        <v>20</v>
      </c>
      <c r="D26" s="12">
        <v>58</v>
      </c>
      <c r="E26" s="34"/>
      <c r="F26" s="240">
        <v>18</v>
      </c>
      <c r="G26" s="241">
        <v>17</v>
      </c>
      <c r="H26" s="239"/>
      <c r="I26" s="240"/>
      <c r="J26" s="240">
        <v>4</v>
      </c>
      <c r="K26" s="95">
        <v>16</v>
      </c>
      <c r="L26" s="209">
        <v>14</v>
      </c>
      <c r="M26" s="209">
        <v>58</v>
      </c>
      <c r="N26" s="209">
        <v>58</v>
      </c>
      <c r="O26" s="239">
        <v>10</v>
      </c>
      <c r="P26" s="60"/>
      <c r="Q26" s="240">
        <v>22</v>
      </c>
      <c r="R26" s="241"/>
      <c r="S26" s="239">
        <v>15</v>
      </c>
      <c r="T26" s="240"/>
      <c r="U26" s="95"/>
      <c r="V26" s="59"/>
      <c r="W26" s="12"/>
      <c r="X26" s="25"/>
      <c r="Y26" s="25"/>
      <c r="Z26" s="33"/>
      <c r="AA26" s="25"/>
      <c r="AB26" s="1188"/>
      <c r="AC26" s="1202"/>
    </row>
    <row r="27" spans="1:29" x14ac:dyDescent="0.2">
      <c r="A27" s="1046"/>
      <c r="B27" s="3">
        <v>101008</v>
      </c>
      <c r="C27" s="172" t="s">
        <v>14</v>
      </c>
      <c r="D27" s="9">
        <v>41</v>
      </c>
      <c r="E27" s="202">
        <v>2</v>
      </c>
      <c r="F27" s="234"/>
      <c r="G27" s="235">
        <v>4</v>
      </c>
      <c r="H27" s="236"/>
      <c r="I27" s="234">
        <v>2</v>
      </c>
      <c r="J27" s="234">
        <v>20</v>
      </c>
      <c r="K27" s="235">
        <v>1</v>
      </c>
      <c r="L27" s="195">
        <v>4</v>
      </c>
      <c r="M27" s="195">
        <v>42</v>
      </c>
      <c r="N27" s="195">
        <v>42</v>
      </c>
      <c r="O27" s="236">
        <v>2</v>
      </c>
      <c r="P27" s="234"/>
      <c r="Q27" s="234">
        <v>26</v>
      </c>
      <c r="R27" s="235"/>
      <c r="S27" s="236">
        <v>24</v>
      </c>
      <c r="T27" s="234"/>
      <c r="U27" s="912"/>
      <c r="V27" s="55"/>
      <c r="W27" s="9">
        <v>25</v>
      </c>
      <c r="X27" s="9">
        <v>25</v>
      </c>
      <c r="Y27" s="9"/>
      <c r="Z27" s="222">
        <v>25</v>
      </c>
      <c r="AA27" s="29"/>
      <c r="AB27" s="1187"/>
      <c r="AC27" s="1202"/>
    </row>
    <row r="28" spans="1:29" x14ac:dyDescent="0.2">
      <c r="A28" s="1046"/>
      <c r="B28" s="3">
        <v>101014</v>
      </c>
      <c r="C28" s="172" t="s">
        <v>17</v>
      </c>
      <c r="D28" s="9">
        <v>65</v>
      </c>
      <c r="E28" s="202"/>
      <c r="F28" s="234">
        <v>4</v>
      </c>
      <c r="G28" s="235">
        <v>5</v>
      </c>
      <c r="H28" s="236"/>
      <c r="I28" s="234">
        <v>53</v>
      </c>
      <c r="J28" s="234"/>
      <c r="K28" s="235"/>
      <c r="L28" s="195">
        <v>3</v>
      </c>
      <c r="M28" s="195">
        <v>67</v>
      </c>
      <c r="N28" s="195">
        <v>69</v>
      </c>
      <c r="O28" s="236">
        <v>2</v>
      </c>
      <c r="P28" s="234"/>
      <c r="Q28" s="234"/>
      <c r="R28" s="235">
        <v>55</v>
      </c>
      <c r="S28" s="236">
        <v>15</v>
      </c>
      <c r="T28" s="234"/>
      <c r="U28" s="235">
        <v>2</v>
      </c>
      <c r="V28" s="55"/>
      <c r="W28" s="9"/>
      <c r="X28" s="29"/>
      <c r="Y28" s="29"/>
      <c r="Z28" s="32"/>
      <c r="AA28" s="29"/>
      <c r="AB28" s="1187"/>
      <c r="AC28" s="1202"/>
    </row>
    <row r="29" spans="1:29" ht="13.5" thickBot="1" x14ac:dyDescent="0.25">
      <c r="A29" s="1047"/>
      <c r="B29" s="174" t="s">
        <v>100</v>
      </c>
      <c r="C29" s="170">
        <f>D29/15</f>
        <v>10.933333333333334</v>
      </c>
      <c r="D29" s="178">
        <f>SUM(D26:D28)</f>
        <v>164</v>
      </c>
      <c r="E29" s="88"/>
      <c r="F29" s="70"/>
      <c r="G29" s="101"/>
      <c r="H29" s="102"/>
      <c r="I29" s="70"/>
      <c r="J29" s="70"/>
      <c r="K29" s="101"/>
      <c r="L29" s="42"/>
      <c r="M29" s="178">
        <f>SUM(M26:M28)</f>
        <v>167</v>
      </c>
      <c r="N29" s="178">
        <f>SUM(N26:N28)</f>
        <v>169</v>
      </c>
      <c r="O29" s="102"/>
      <c r="P29" s="70"/>
      <c r="Q29" s="70"/>
      <c r="R29" s="101"/>
      <c r="S29" s="102"/>
      <c r="T29" s="70"/>
      <c r="U29" s="101"/>
      <c r="V29" s="69"/>
      <c r="W29" s="178"/>
      <c r="X29" s="42"/>
      <c r="Y29" s="42"/>
      <c r="Z29" s="43"/>
      <c r="AA29" s="42"/>
      <c r="AB29" s="88"/>
      <c r="AC29" s="1202"/>
    </row>
    <row r="30" spans="1:29" ht="24.75" thickBot="1" x14ac:dyDescent="0.25">
      <c r="A30" s="920" t="s">
        <v>106</v>
      </c>
      <c r="B30" s="11">
        <v>101401</v>
      </c>
      <c r="C30" s="168" t="s">
        <v>116</v>
      </c>
      <c r="D30" s="97">
        <v>7</v>
      </c>
      <c r="E30" s="71"/>
      <c r="F30" s="82"/>
      <c r="G30" s="98"/>
      <c r="H30" s="99"/>
      <c r="I30" s="82"/>
      <c r="J30" s="82"/>
      <c r="K30" s="98"/>
      <c r="L30" s="100"/>
      <c r="M30" s="100"/>
      <c r="N30" s="100"/>
      <c r="O30" s="99"/>
      <c r="P30" s="82"/>
      <c r="Q30" s="82"/>
      <c r="R30" s="98"/>
      <c r="S30" s="99"/>
      <c r="T30" s="82"/>
      <c r="U30" s="98"/>
      <c r="V30" s="72"/>
      <c r="W30" s="184">
        <v>7</v>
      </c>
      <c r="X30" s="231">
        <v>7</v>
      </c>
      <c r="Y30" s="231">
        <v>7</v>
      </c>
      <c r="Z30" s="232"/>
      <c r="AA30" s="36"/>
      <c r="AB30" s="1192"/>
      <c r="AC30" s="1202"/>
    </row>
    <row r="31" spans="1:29" s="73" customFormat="1" ht="13.5" thickBot="1" x14ac:dyDescent="0.25">
      <c r="A31" s="179">
        <v>101</v>
      </c>
      <c r="B31" s="765"/>
      <c r="C31" s="766"/>
      <c r="D31" s="93">
        <f>D7+D10+D15+D19+D21+D25+D29</f>
        <v>1044</v>
      </c>
      <c r="E31" s="248">
        <f>SUM(E5:E30)</f>
        <v>23</v>
      </c>
      <c r="F31" s="248">
        <f t="shared" ref="F31:AB31" si="0">SUM(F5:F30)</f>
        <v>189</v>
      </c>
      <c r="G31" s="248">
        <f t="shared" si="0"/>
        <v>155</v>
      </c>
      <c r="H31" s="248">
        <f t="shared" si="0"/>
        <v>56</v>
      </c>
      <c r="I31" s="248">
        <f t="shared" si="0"/>
        <v>308</v>
      </c>
      <c r="J31" s="767">
        <f t="shared" si="0"/>
        <v>209</v>
      </c>
      <c r="K31" s="248">
        <f t="shared" si="0"/>
        <v>121</v>
      </c>
      <c r="L31" s="248">
        <f t="shared" si="0"/>
        <v>79</v>
      </c>
      <c r="M31" s="248">
        <f t="shared" ref="M31:N31" si="1">M7+M10+M15+M19+M21+M25+M29</f>
        <v>1001</v>
      </c>
      <c r="N31" s="248">
        <f t="shared" si="1"/>
        <v>1013</v>
      </c>
      <c r="O31" s="767">
        <f>SUM(O5:O30)</f>
        <v>23</v>
      </c>
      <c r="P31" s="767">
        <f t="shared" si="0"/>
        <v>0</v>
      </c>
      <c r="Q31" s="767">
        <f t="shared" si="0"/>
        <v>298</v>
      </c>
      <c r="R31" s="767">
        <f t="shared" si="0"/>
        <v>233</v>
      </c>
      <c r="S31" s="767">
        <f t="shared" si="0"/>
        <v>293</v>
      </c>
      <c r="T31" s="767">
        <f t="shared" si="0"/>
        <v>2</v>
      </c>
      <c r="U31" s="767">
        <f t="shared" si="0"/>
        <v>23</v>
      </c>
      <c r="V31" s="248">
        <f t="shared" si="0"/>
        <v>6</v>
      </c>
      <c r="W31" s="248">
        <f t="shared" si="0"/>
        <v>45</v>
      </c>
      <c r="X31" s="248">
        <f t="shared" si="0"/>
        <v>48</v>
      </c>
      <c r="Y31" s="248">
        <f t="shared" si="0"/>
        <v>10</v>
      </c>
      <c r="Z31" s="248">
        <f t="shared" si="0"/>
        <v>38</v>
      </c>
      <c r="AA31" s="248">
        <f t="shared" si="0"/>
        <v>0</v>
      </c>
      <c r="AB31" s="248">
        <f t="shared" si="0"/>
        <v>0</v>
      </c>
      <c r="AC31" s="1202"/>
    </row>
    <row r="32" spans="1:29" s="410" customFormat="1" ht="23.25" customHeight="1" thickBot="1" x14ac:dyDescent="0.25">
      <c r="A32" s="1042" t="s">
        <v>248</v>
      </c>
      <c r="B32" s="207">
        <v>102017</v>
      </c>
      <c r="C32" s="208" t="s">
        <v>32</v>
      </c>
      <c r="D32" s="411">
        <v>47</v>
      </c>
      <c r="E32" s="202">
        <v>3</v>
      </c>
      <c r="F32" s="234">
        <v>2</v>
      </c>
      <c r="G32" s="407">
        <v>15</v>
      </c>
      <c r="H32" s="408">
        <v>17</v>
      </c>
      <c r="I32" s="409">
        <v>14</v>
      </c>
      <c r="J32" s="431"/>
      <c r="K32" s="235">
        <v>1</v>
      </c>
      <c r="L32" s="411">
        <v>1</v>
      </c>
      <c r="M32" s="195">
        <v>47</v>
      </c>
      <c r="N32" s="202">
        <v>47</v>
      </c>
      <c r="O32" s="408">
        <v>3</v>
      </c>
      <c r="P32" s="409"/>
      <c r="Q32" s="409"/>
      <c r="R32" s="412">
        <v>35</v>
      </c>
      <c r="S32" s="413">
        <v>1</v>
      </c>
      <c r="T32" s="409"/>
      <c r="U32" s="768"/>
      <c r="V32" s="411">
        <v>1</v>
      </c>
      <c r="W32" s="202">
        <v>1</v>
      </c>
      <c r="X32" s="195">
        <v>1</v>
      </c>
      <c r="Y32" s="195"/>
      <c r="Z32" s="414">
        <v>1</v>
      </c>
      <c r="AA32" s="415"/>
      <c r="AB32" s="416"/>
      <c r="AC32" s="1202"/>
    </row>
    <row r="33" spans="1:29" s="410" customFormat="1" x14ac:dyDescent="0.2">
      <c r="A33" s="1043"/>
      <c r="B33" s="193">
        <v>102001</v>
      </c>
      <c r="C33" s="194" t="s">
        <v>28</v>
      </c>
      <c r="D33" s="429">
        <v>99</v>
      </c>
      <c r="E33" s="436">
        <v>1</v>
      </c>
      <c r="F33" s="240">
        <v>43</v>
      </c>
      <c r="G33" s="437">
        <v>20</v>
      </c>
      <c r="H33" s="239">
        <v>26</v>
      </c>
      <c r="I33" s="240">
        <v>54</v>
      </c>
      <c r="J33" s="947">
        <v>1</v>
      </c>
      <c r="K33" s="241">
        <v>18</v>
      </c>
      <c r="L33" s="209">
        <v>7</v>
      </c>
      <c r="M33" s="209">
        <v>99</v>
      </c>
      <c r="N33" s="436">
        <v>99</v>
      </c>
      <c r="O33" s="417">
        <v>2</v>
      </c>
      <c r="P33" s="234"/>
      <c r="Q33" s="234"/>
      <c r="R33" s="235">
        <v>21</v>
      </c>
      <c r="S33" s="236">
        <v>5</v>
      </c>
      <c r="T33" s="234"/>
      <c r="U33" s="235"/>
      <c r="V33" s="230"/>
      <c r="W33" s="200"/>
      <c r="X33" s="181"/>
      <c r="Y33" s="181"/>
      <c r="Z33" s="230"/>
      <c r="AA33" s="181"/>
      <c r="AB33" s="430"/>
      <c r="AC33" s="1202"/>
    </row>
    <row r="34" spans="1:29" s="224" customFormat="1" ht="13.5" thickBot="1" x14ac:dyDescent="0.25">
      <c r="A34" s="1044"/>
      <c r="B34" s="174" t="s">
        <v>100</v>
      </c>
      <c r="C34" s="198">
        <f>D34/15</f>
        <v>9.7333333333333325</v>
      </c>
      <c r="D34" s="229">
        <f>SUM(D32:D33)</f>
        <v>146</v>
      </c>
      <c r="E34" s="419"/>
      <c r="F34" s="420"/>
      <c r="G34" s="421"/>
      <c r="H34" s="422"/>
      <c r="I34" s="420"/>
      <c r="J34" s="420"/>
      <c r="K34" s="423"/>
      <c r="L34" s="229"/>
      <c r="M34" s="10">
        <f>SUM(M32:M33)</f>
        <v>146</v>
      </c>
      <c r="N34" s="23">
        <f>SUM(N32:N33)</f>
        <v>146</v>
      </c>
      <c r="O34" s="422"/>
      <c r="P34" s="420"/>
      <c r="Q34" s="420"/>
      <c r="R34" s="423"/>
      <c r="S34" s="424"/>
      <c r="T34" s="420"/>
      <c r="U34" s="423"/>
      <c r="V34" s="425">
        <f>SUM(V32:V33)</f>
        <v>1</v>
      </c>
      <c r="W34" s="426">
        <f>SUM(W32:W33)</f>
        <v>1</v>
      </c>
      <c r="X34" s="190">
        <f>SUM(X32:X33)</f>
        <v>1</v>
      </c>
      <c r="Y34" s="190"/>
      <c r="Z34" s="229">
        <f>SUM(Z32:Z33)</f>
        <v>1</v>
      </c>
      <c r="AA34" s="190"/>
      <c r="AB34" s="426"/>
      <c r="AC34" s="1203"/>
    </row>
    <row r="35" spans="1:29" s="897" customFormat="1" ht="12.75" customHeight="1" x14ac:dyDescent="0.2">
      <c r="A35" s="1042" t="s">
        <v>270</v>
      </c>
      <c r="B35" s="199">
        <v>102010</v>
      </c>
      <c r="C35" s="168" t="s">
        <v>25</v>
      </c>
      <c r="D35" s="200">
        <v>56</v>
      </c>
      <c r="E35" s="200">
        <v>3</v>
      </c>
      <c r="F35" s="409">
        <v>9</v>
      </c>
      <c r="G35" s="428">
        <v>6</v>
      </c>
      <c r="H35" s="408">
        <v>29</v>
      </c>
      <c r="I35" s="906"/>
      <c r="J35" s="409">
        <v>10</v>
      </c>
      <c r="K35" s="412">
        <v>7</v>
      </c>
      <c r="L35" s="429">
        <v>6</v>
      </c>
      <c r="M35" s="209">
        <v>56</v>
      </c>
      <c r="N35" s="209">
        <v>57</v>
      </c>
      <c r="O35" s="249">
        <v>3</v>
      </c>
      <c r="P35" s="898"/>
      <c r="Q35" s="409">
        <v>35</v>
      </c>
      <c r="R35" s="899"/>
      <c r="S35" s="239">
        <v>4</v>
      </c>
      <c r="T35" s="898"/>
      <c r="U35" s="899"/>
      <c r="V35" s="904"/>
      <c r="W35" s="903"/>
      <c r="X35" s="904"/>
      <c r="Y35" s="904"/>
      <c r="Z35" s="902"/>
      <c r="AA35" s="900"/>
      <c r="AB35" s="905"/>
      <c r="AC35" s="1204"/>
    </row>
    <row r="36" spans="1:29" s="897" customFormat="1" x14ac:dyDescent="0.2">
      <c r="A36" s="1043"/>
      <c r="B36" s="201">
        <v>102011</v>
      </c>
      <c r="C36" s="172" t="s">
        <v>26</v>
      </c>
      <c r="D36" s="202">
        <v>29</v>
      </c>
      <c r="E36" s="202"/>
      <c r="F36" s="234"/>
      <c r="G36" s="407">
        <v>8</v>
      </c>
      <c r="H36" s="901"/>
      <c r="I36" s="893"/>
      <c r="J36" s="234">
        <v>23</v>
      </c>
      <c r="K36" s="894"/>
      <c r="L36" s="890"/>
      <c r="M36" s="195">
        <v>28</v>
      </c>
      <c r="N36" s="195">
        <v>29</v>
      </c>
      <c r="O36" s="417">
        <v>1</v>
      </c>
      <c r="P36" s="892"/>
      <c r="Q36" s="234">
        <v>24</v>
      </c>
      <c r="R36" s="894"/>
      <c r="S36" s="236">
        <v>1</v>
      </c>
      <c r="T36" s="892"/>
      <c r="U36" s="894"/>
      <c r="V36" s="895"/>
      <c r="W36" s="891"/>
      <c r="X36" s="895"/>
      <c r="Y36" s="895"/>
      <c r="Z36" s="890"/>
      <c r="AA36" s="895"/>
      <c r="AB36" s="896"/>
      <c r="AC36" s="1204"/>
    </row>
    <row r="37" spans="1:29" s="897" customFormat="1" x14ac:dyDescent="0.2">
      <c r="A37" s="1043"/>
      <c r="B37" s="199">
        <v>102004</v>
      </c>
      <c r="C37" s="203" t="s">
        <v>22</v>
      </c>
      <c r="D37" s="195">
        <v>44</v>
      </c>
      <c r="E37" s="202"/>
      <c r="F37" s="234">
        <v>9</v>
      </c>
      <c r="G37" s="407">
        <v>9</v>
      </c>
      <c r="H37" s="417">
        <v>13</v>
      </c>
      <c r="I37" s="234">
        <v>13</v>
      </c>
      <c r="J37" s="907"/>
      <c r="K37" s="908"/>
      <c r="L37" s="411">
        <v>13</v>
      </c>
      <c r="M37" s="195">
        <v>44</v>
      </c>
      <c r="N37" s="195">
        <v>44</v>
      </c>
      <c r="O37" s="417">
        <v>9</v>
      </c>
      <c r="P37" s="234"/>
      <c r="Q37" s="234"/>
      <c r="R37" s="235">
        <v>3</v>
      </c>
      <c r="S37" s="236">
        <v>4</v>
      </c>
      <c r="T37" s="234"/>
      <c r="U37" s="235">
        <v>15</v>
      </c>
      <c r="V37" s="895"/>
      <c r="W37" s="891"/>
      <c r="X37" s="895"/>
      <c r="Y37" s="895"/>
      <c r="Z37" s="890"/>
      <c r="AA37" s="895"/>
      <c r="AB37" s="896"/>
      <c r="AC37" s="1204"/>
    </row>
    <row r="38" spans="1:29" s="410" customFormat="1" x14ac:dyDescent="0.2">
      <c r="A38" s="1043"/>
      <c r="B38" s="204">
        <v>102014</v>
      </c>
      <c r="C38" s="205" t="s">
        <v>27</v>
      </c>
      <c r="D38" s="206">
        <v>79</v>
      </c>
      <c r="E38" s="202">
        <v>4</v>
      </c>
      <c r="F38" s="234">
        <v>5</v>
      </c>
      <c r="G38" s="407">
        <v>5</v>
      </c>
      <c r="H38" s="417">
        <v>16</v>
      </c>
      <c r="I38" s="433">
        <v>2</v>
      </c>
      <c r="J38" s="234">
        <v>52</v>
      </c>
      <c r="K38" s="434">
        <v>3</v>
      </c>
      <c r="L38" s="411">
        <v>5</v>
      </c>
      <c r="M38" s="195">
        <v>78</v>
      </c>
      <c r="N38" s="195">
        <v>84</v>
      </c>
      <c r="O38" s="417">
        <v>3</v>
      </c>
      <c r="P38" s="234"/>
      <c r="Q38" s="234">
        <v>51</v>
      </c>
      <c r="R38" s="235"/>
      <c r="S38" s="236">
        <v>17</v>
      </c>
      <c r="T38" s="234"/>
      <c r="U38" s="235"/>
      <c r="V38" s="195"/>
      <c r="W38" s="202">
        <v>1</v>
      </c>
      <c r="X38" s="195">
        <v>1</v>
      </c>
      <c r="Y38" s="195"/>
      <c r="Z38" s="411">
        <v>1</v>
      </c>
      <c r="AA38" s="195"/>
      <c r="AB38" s="416"/>
      <c r="AC38" s="1203"/>
    </row>
    <row r="39" spans="1:29" s="224" customFormat="1" ht="13.5" thickBot="1" x14ac:dyDescent="0.25">
      <c r="A39" s="1044"/>
      <c r="B39" s="174" t="s">
        <v>100</v>
      </c>
      <c r="C39" s="198">
        <f>D39/15</f>
        <v>13.866666666666667</v>
      </c>
      <c r="D39" s="23">
        <f>SUM(D35:D38)</f>
        <v>208</v>
      </c>
      <c r="E39" s="23"/>
      <c r="F39" s="420"/>
      <c r="G39" s="421"/>
      <c r="H39" s="422"/>
      <c r="I39" s="420"/>
      <c r="J39" s="420"/>
      <c r="K39" s="423"/>
      <c r="L39" s="229"/>
      <c r="M39" s="10">
        <f>SUM(M35:M38)</f>
        <v>206</v>
      </c>
      <c r="N39" s="10">
        <f>SUM(N35:N38)</f>
        <v>214</v>
      </c>
      <c r="O39" s="422"/>
      <c r="P39" s="420"/>
      <c r="Q39" s="420"/>
      <c r="R39" s="423"/>
      <c r="S39" s="424"/>
      <c r="T39" s="420"/>
      <c r="U39" s="423"/>
      <c r="V39" s="10"/>
      <c r="W39" s="23">
        <f>SUM(W35:W38)</f>
        <v>1</v>
      </c>
      <c r="X39" s="10">
        <f>SUM(X35:X38)</f>
        <v>1</v>
      </c>
      <c r="Y39" s="10"/>
      <c r="Z39" s="229">
        <f>SUM(Z35:Z38)</f>
        <v>1</v>
      </c>
      <c r="AA39" s="173"/>
      <c r="AB39" s="23"/>
      <c r="AC39" s="1203"/>
    </row>
    <row r="40" spans="1:29" s="410" customFormat="1" ht="12.75" customHeight="1" x14ac:dyDescent="0.2">
      <c r="A40" s="1042" t="s">
        <v>517</v>
      </c>
      <c r="B40" s="196">
        <v>102015</v>
      </c>
      <c r="C40" s="889" t="s">
        <v>24</v>
      </c>
      <c r="D40" s="197">
        <v>127</v>
      </c>
      <c r="E40" s="206">
        <v>5</v>
      </c>
      <c r="F40" s="234">
        <v>19</v>
      </c>
      <c r="G40" s="407">
        <v>11</v>
      </c>
      <c r="H40" s="417">
        <v>22</v>
      </c>
      <c r="J40" s="234">
        <v>72</v>
      </c>
      <c r="K40" s="418"/>
      <c r="L40" s="411">
        <v>12</v>
      </c>
      <c r="M40" s="195">
        <v>126</v>
      </c>
      <c r="N40" s="195">
        <v>127</v>
      </c>
      <c r="O40" s="417">
        <v>12</v>
      </c>
      <c r="P40" s="234"/>
      <c r="Q40" s="234">
        <v>52</v>
      </c>
      <c r="R40" s="235"/>
      <c r="S40" s="236">
        <v>33</v>
      </c>
      <c r="T40" s="234"/>
      <c r="U40" s="235">
        <v>14</v>
      </c>
      <c r="V40" s="429"/>
      <c r="W40" s="202"/>
      <c r="X40" s="195"/>
      <c r="Y40" s="195"/>
      <c r="Z40" s="411"/>
      <c r="AA40" s="195"/>
      <c r="AB40" s="416"/>
      <c r="AC40" s="1202"/>
    </row>
    <row r="41" spans="1:29" s="410" customFormat="1" x14ac:dyDescent="0.2">
      <c r="A41" s="1043"/>
      <c r="B41" s="193">
        <v>102013</v>
      </c>
      <c r="C41" s="194" t="s">
        <v>29</v>
      </c>
      <c r="D41" s="195">
        <v>52</v>
      </c>
      <c r="E41" s="202">
        <v>2</v>
      </c>
      <c r="F41" s="234">
        <v>19</v>
      </c>
      <c r="G41" s="407">
        <v>9</v>
      </c>
      <c r="H41" s="236">
        <v>19</v>
      </c>
      <c r="I41" s="234">
        <v>23</v>
      </c>
      <c r="J41" s="947">
        <v>1</v>
      </c>
      <c r="K41" s="235">
        <v>8</v>
      </c>
      <c r="L41" s="195">
        <v>7</v>
      </c>
      <c r="M41" s="195">
        <v>52</v>
      </c>
      <c r="N41" s="195">
        <v>52</v>
      </c>
      <c r="O41" s="417">
        <v>3</v>
      </c>
      <c r="P41" s="234"/>
      <c r="Q41" s="234"/>
      <c r="R41" s="235">
        <v>9</v>
      </c>
      <c r="S41" s="236">
        <v>3</v>
      </c>
      <c r="T41" s="234"/>
      <c r="U41" s="235">
        <v>1</v>
      </c>
      <c r="V41" s="411"/>
      <c r="W41" s="202"/>
      <c r="X41" s="195"/>
      <c r="Y41" s="195"/>
      <c r="Z41" s="411"/>
      <c r="AA41" s="195"/>
      <c r="AB41" s="416"/>
      <c r="AC41" s="1203"/>
    </row>
    <row r="42" spans="1:29" s="410" customFormat="1" ht="13.5" thickBot="1" x14ac:dyDescent="0.25">
      <c r="A42" s="1043"/>
      <c r="B42" s="196">
        <v>102005</v>
      </c>
      <c r="C42" s="210" t="s">
        <v>30</v>
      </c>
      <c r="D42" s="197">
        <v>56</v>
      </c>
      <c r="E42" s="206">
        <v>2</v>
      </c>
      <c r="F42" s="438">
        <v>18</v>
      </c>
      <c r="G42" s="439">
        <v>16</v>
      </c>
      <c r="H42" s="440">
        <v>9</v>
      </c>
      <c r="I42" s="438">
        <v>28</v>
      </c>
      <c r="J42" s="441"/>
      <c r="K42" s="442">
        <v>16</v>
      </c>
      <c r="L42" s="197">
        <v>3</v>
      </c>
      <c r="M42" s="197">
        <v>56</v>
      </c>
      <c r="N42" s="197">
        <v>56</v>
      </c>
      <c r="O42" s="443">
        <v>1</v>
      </c>
      <c r="P42" s="444"/>
      <c r="Q42" s="444"/>
      <c r="R42" s="445">
        <v>13</v>
      </c>
      <c r="S42" s="440">
        <v>4</v>
      </c>
      <c r="T42" s="438"/>
      <c r="U42" s="442"/>
      <c r="V42" s="411">
        <v>1</v>
      </c>
      <c r="W42" s="202"/>
      <c r="X42" s="195"/>
      <c r="Y42" s="195"/>
      <c r="Z42" s="411"/>
      <c r="AA42" s="195"/>
      <c r="AB42" s="416"/>
      <c r="AC42" s="1202"/>
    </row>
    <row r="43" spans="1:29" s="224" customFormat="1" ht="13.5" thickBot="1" x14ac:dyDescent="0.25">
      <c r="A43" s="1044"/>
      <c r="B43" s="211" t="s">
        <v>100</v>
      </c>
      <c r="C43" s="212">
        <f>D43/15</f>
        <v>15.666666666666666</v>
      </c>
      <c r="D43" s="213">
        <f>SUM(D40:D42)</f>
        <v>235</v>
      </c>
      <c r="E43" s="446"/>
      <c r="F43" s="447"/>
      <c r="G43" s="448"/>
      <c r="H43" s="446"/>
      <c r="I43" s="449"/>
      <c r="J43" s="449"/>
      <c r="K43" s="450"/>
      <c r="L43" s="213"/>
      <c r="M43" s="213">
        <f>SUM(M40:M42)</f>
        <v>234</v>
      </c>
      <c r="N43" s="213">
        <f>SUM(N40:N42)</f>
        <v>235</v>
      </c>
      <c r="O43" s="447"/>
      <c r="P43" s="449"/>
      <c r="Q43" s="449"/>
      <c r="R43" s="450"/>
      <c r="S43" s="447"/>
      <c r="T43" s="449"/>
      <c r="U43" s="450"/>
      <c r="V43" s="229">
        <f>SUM(V40:V42)</f>
        <v>1</v>
      </c>
      <c r="W43" s="23"/>
      <c r="X43" s="10"/>
      <c r="Y43" s="10"/>
      <c r="Z43" s="229"/>
      <c r="AA43" s="10"/>
      <c r="AB43" s="23"/>
      <c r="AC43" s="1203"/>
    </row>
    <row r="44" spans="1:29" s="410" customFormat="1" ht="12.75" customHeight="1" x14ac:dyDescent="0.2">
      <c r="A44" s="1042" t="s">
        <v>249</v>
      </c>
      <c r="B44" s="199">
        <v>102003</v>
      </c>
      <c r="C44" s="214" t="s">
        <v>31</v>
      </c>
      <c r="D44" s="209">
        <v>66</v>
      </c>
      <c r="E44" s="200">
        <v>1</v>
      </c>
      <c r="F44" s="240">
        <v>30</v>
      </c>
      <c r="G44" s="437">
        <v>11</v>
      </c>
      <c r="H44" s="239">
        <v>16</v>
      </c>
      <c r="I44" s="240">
        <v>38</v>
      </c>
      <c r="K44" s="241"/>
      <c r="L44" s="209">
        <v>14</v>
      </c>
      <c r="M44" s="209">
        <v>66</v>
      </c>
      <c r="N44" s="209">
        <v>66</v>
      </c>
      <c r="O44" s="408">
        <v>2</v>
      </c>
      <c r="P44" s="409"/>
      <c r="Q44" s="409"/>
      <c r="R44" s="412">
        <v>7</v>
      </c>
      <c r="S44" s="239">
        <v>2</v>
      </c>
      <c r="T44" s="240"/>
      <c r="U44" s="241">
        <v>11</v>
      </c>
      <c r="V44" s="429"/>
      <c r="W44" s="436"/>
      <c r="X44" s="436"/>
      <c r="Y44" s="181"/>
      <c r="Z44" s="451"/>
      <c r="AA44" s="209"/>
      <c r="AB44" s="452"/>
      <c r="AC44" s="1203"/>
    </row>
    <row r="45" spans="1:29" s="410" customFormat="1" x14ac:dyDescent="0.2">
      <c r="A45" s="1043"/>
      <c r="B45" s="193">
        <v>102019</v>
      </c>
      <c r="C45" s="194" t="s">
        <v>33</v>
      </c>
      <c r="D45" s="195">
        <v>50</v>
      </c>
      <c r="E45" s="202">
        <v>3</v>
      </c>
      <c r="F45" s="234">
        <v>4</v>
      </c>
      <c r="G45" s="407">
        <v>15</v>
      </c>
      <c r="H45" s="236">
        <v>24</v>
      </c>
      <c r="J45" s="234">
        <v>14</v>
      </c>
      <c r="L45" s="195">
        <v>1</v>
      </c>
      <c r="M45" s="195">
        <v>50</v>
      </c>
      <c r="N45" s="195">
        <v>50</v>
      </c>
      <c r="O45" s="417">
        <v>3</v>
      </c>
      <c r="P45" s="234"/>
      <c r="Q45" s="234">
        <v>25</v>
      </c>
      <c r="R45" s="235"/>
      <c r="S45" s="236">
        <v>5</v>
      </c>
      <c r="T45" s="234"/>
      <c r="U45" s="235">
        <v>6</v>
      </c>
      <c r="V45" s="411"/>
      <c r="W45" s="202">
        <v>14</v>
      </c>
      <c r="X45" s="202">
        <v>14</v>
      </c>
      <c r="Y45" s="209"/>
      <c r="Z45" s="453"/>
      <c r="AA45" s="195"/>
      <c r="AB45" s="416"/>
      <c r="AC45" s="1203"/>
    </row>
    <row r="46" spans="1:29" s="224" customFormat="1" x14ac:dyDescent="0.2">
      <c r="A46" s="1043"/>
      <c r="B46" s="193">
        <v>102402</v>
      </c>
      <c r="C46" s="194" t="s">
        <v>34</v>
      </c>
      <c r="D46" s="195">
        <v>0</v>
      </c>
      <c r="E46" s="202"/>
      <c r="F46" s="234"/>
      <c r="G46" s="407"/>
      <c r="H46" s="236"/>
      <c r="I46" s="234"/>
      <c r="J46" s="234"/>
      <c r="K46" s="235"/>
      <c r="L46" s="195"/>
      <c r="M46" s="195"/>
      <c r="N46" s="195"/>
      <c r="O46" s="417"/>
      <c r="P46" s="234"/>
      <c r="Q46" s="234"/>
      <c r="R46" s="235"/>
      <c r="S46" s="236"/>
      <c r="T46" s="234"/>
      <c r="U46" s="235"/>
      <c r="V46" s="195"/>
      <c r="W46" s="202">
        <v>20</v>
      </c>
      <c r="X46" s="454">
        <v>20</v>
      </c>
      <c r="Y46" s="9"/>
      <c r="Z46" s="222"/>
      <c r="AA46" s="9"/>
      <c r="AB46" s="1193"/>
      <c r="AC46" s="1203"/>
    </row>
    <row r="47" spans="1:29" s="410" customFormat="1" x14ac:dyDescent="0.2">
      <c r="A47" s="1043"/>
      <c r="B47" s="193">
        <v>102006</v>
      </c>
      <c r="C47" s="215" t="s">
        <v>23</v>
      </c>
      <c r="D47" s="195">
        <v>70</v>
      </c>
      <c r="E47" s="202">
        <v>4</v>
      </c>
      <c r="F47" s="234">
        <v>17</v>
      </c>
      <c r="G47" s="407">
        <v>12</v>
      </c>
      <c r="H47" s="236">
        <v>34</v>
      </c>
      <c r="I47" s="234">
        <v>25</v>
      </c>
      <c r="J47" s="431"/>
      <c r="L47" s="195">
        <v>14</v>
      </c>
      <c r="M47" s="195">
        <v>70</v>
      </c>
      <c r="N47" s="195">
        <v>70</v>
      </c>
      <c r="O47" s="417">
        <v>1</v>
      </c>
      <c r="P47" s="234"/>
      <c r="Q47" s="234"/>
      <c r="R47" s="235">
        <v>20</v>
      </c>
      <c r="S47" s="236">
        <v>2</v>
      </c>
      <c r="T47" s="234"/>
      <c r="U47" s="235">
        <v>11</v>
      </c>
      <c r="V47" s="429">
        <v>1</v>
      </c>
      <c r="W47" s="436"/>
      <c r="X47" s="209"/>
      <c r="Y47" s="209"/>
      <c r="Z47" s="429"/>
      <c r="AA47" s="209"/>
      <c r="AB47" s="452"/>
      <c r="AC47" s="1203"/>
    </row>
    <row r="48" spans="1:29" s="224" customFormat="1" ht="13.5" thickBot="1" x14ac:dyDescent="0.25">
      <c r="A48" s="1044"/>
      <c r="B48" s="4" t="s">
        <v>100</v>
      </c>
      <c r="C48" s="5">
        <f>D48/15</f>
        <v>12.4</v>
      </c>
      <c r="D48" s="173">
        <f>SUM(D44:D47)</f>
        <v>186</v>
      </c>
      <c r="E48" s="419"/>
      <c r="F48" s="420"/>
      <c r="G48" s="421"/>
      <c r="H48" s="424"/>
      <c r="I48" s="420"/>
      <c r="J48" s="420"/>
      <c r="K48" s="423"/>
      <c r="L48" s="10"/>
      <c r="M48" s="10">
        <f>SUM(M44:M47)</f>
        <v>186</v>
      </c>
      <c r="N48" s="10">
        <f>SUM(N44:N47)</f>
        <v>186</v>
      </c>
      <c r="O48" s="422"/>
      <c r="P48" s="420"/>
      <c r="Q48" s="420"/>
      <c r="R48" s="423"/>
      <c r="S48" s="424"/>
      <c r="T48" s="420"/>
      <c r="U48" s="423"/>
      <c r="V48" s="435">
        <f>SUM(V44:V47)</f>
        <v>1</v>
      </c>
      <c r="W48" s="419">
        <f>SUM(W44:W47)</f>
        <v>34</v>
      </c>
      <c r="X48" s="173">
        <f>SUM(X44:X47)</f>
        <v>34</v>
      </c>
      <c r="Y48" s="10"/>
      <c r="Z48" s="455"/>
      <c r="AA48" s="173"/>
      <c r="AB48" s="23"/>
      <c r="AC48" s="1203"/>
    </row>
    <row r="49" spans="1:32" s="224" customFormat="1" ht="12.75" customHeight="1" x14ac:dyDescent="0.2">
      <c r="A49" s="1042" t="s">
        <v>250</v>
      </c>
      <c r="B49" s="193">
        <v>102002</v>
      </c>
      <c r="C49" s="194" t="s">
        <v>35</v>
      </c>
      <c r="D49" s="181">
        <v>55</v>
      </c>
      <c r="E49" s="200">
        <v>5</v>
      </c>
      <c r="F49" s="240">
        <v>2</v>
      </c>
      <c r="G49" s="437">
        <v>5</v>
      </c>
      <c r="H49" s="239">
        <v>34</v>
      </c>
      <c r="I49" s="240">
        <v>17</v>
      </c>
      <c r="J49" s="410"/>
      <c r="K49" s="241">
        <v>4</v>
      </c>
      <c r="L49" s="209">
        <v>10</v>
      </c>
      <c r="M49" s="209">
        <v>55</v>
      </c>
      <c r="N49" s="209">
        <v>55</v>
      </c>
      <c r="O49" s="408">
        <v>1</v>
      </c>
      <c r="P49" s="409"/>
      <c r="Q49" s="409"/>
      <c r="R49" s="412">
        <v>25</v>
      </c>
      <c r="S49" s="239">
        <v>7</v>
      </c>
      <c r="T49" s="240"/>
      <c r="U49" s="241"/>
      <c r="V49" s="456"/>
      <c r="W49" s="457"/>
      <c r="X49" s="12"/>
      <c r="Y49" s="12"/>
      <c r="Z49" s="456"/>
      <c r="AA49" s="457"/>
      <c r="AB49" s="458"/>
      <c r="AC49" s="1203"/>
      <c r="AD49" s="459"/>
    </row>
    <row r="50" spans="1:32" s="410" customFormat="1" x14ac:dyDescent="0.2">
      <c r="A50" s="1043"/>
      <c r="B50" s="196">
        <v>102012</v>
      </c>
      <c r="C50" s="210" t="s">
        <v>36</v>
      </c>
      <c r="D50" s="195">
        <v>70</v>
      </c>
      <c r="E50" s="202">
        <v>1</v>
      </c>
      <c r="F50" s="234">
        <v>4</v>
      </c>
      <c r="G50" s="407">
        <v>7</v>
      </c>
      <c r="H50" s="236">
        <v>20</v>
      </c>
      <c r="I50" s="946">
        <v>1</v>
      </c>
      <c r="J50" s="234">
        <v>40</v>
      </c>
      <c r="K50" s="235">
        <v>6</v>
      </c>
      <c r="L50" s="195">
        <v>3</v>
      </c>
      <c r="M50" s="195">
        <v>68</v>
      </c>
      <c r="N50" s="195">
        <v>71</v>
      </c>
      <c r="O50" s="417">
        <v>3</v>
      </c>
      <c r="P50" s="234"/>
      <c r="Q50" s="234">
        <v>34</v>
      </c>
      <c r="R50" s="235"/>
      <c r="S50" s="236">
        <v>23</v>
      </c>
      <c r="T50" s="234"/>
      <c r="U50" s="235"/>
      <c r="V50" s="411">
        <v>1</v>
      </c>
      <c r="W50" s="202">
        <v>1</v>
      </c>
      <c r="X50" s="195">
        <v>1</v>
      </c>
      <c r="Y50" s="195"/>
      <c r="Z50" s="411">
        <v>1</v>
      </c>
      <c r="AA50" s="202"/>
      <c r="AB50" s="172"/>
      <c r="AC50" s="1202"/>
      <c r="AD50" s="432"/>
    </row>
    <row r="51" spans="1:32" s="224" customFormat="1" ht="13.5" thickBot="1" x14ac:dyDescent="0.25">
      <c r="A51" s="1044"/>
      <c r="B51" s="4" t="s">
        <v>100</v>
      </c>
      <c r="C51" s="5">
        <f>D51/15</f>
        <v>8.3333333333333339</v>
      </c>
      <c r="D51" s="173">
        <f>SUM(D49:D50)</f>
        <v>125</v>
      </c>
      <c r="E51" s="23"/>
      <c r="F51" s="420"/>
      <c r="G51" s="421"/>
      <c r="H51" s="424"/>
      <c r="I51" s="420"/>
      <c r="J51" s="420"/>
      <c r="K51" s="423"/>
      <c r="L51" s="10"/>
      <c r="M51" s="10">
        <f>SUM(M49:M50)</f>
        <v>123</v>
      </c>
      <c r="N51" s="10">
        <f>SUM(N49:N50)</f>
        <v>126</v>
      </c>
      <c r="O51" s="422"/>
      <c r="P51" s="420"/>
      <c r="Q51" s="420"/>
      <c r="R51" s="423"/>
      <c r="S51" s="424"/>
      <c r="T51" s="420"/>
      <c r="U51" s="423"/>
      <c r="V51" s="229">
        <f>SUM(V49:V50)</f>
        <v>1</v>
      </c>
      <c r="W51" s="23">
        <f>SUM(W49:W50)</f>
        <v>1</v>
      </c>
      <c r="X51" s="10">
        <f>SUM(X49:X50)</f>
        <v>1</v>
      </c>
      <c r="Y51" s="10"/>
      <c r="Z51" s="229">
        <f>SUM(Z49:Z50)</f>
        <v>1</v>
      </c>
      <c r="AA51" s="10"/>
      <c r="AB51" s="23"/>
      <c r="AC51" s="1203"/>
    </row>
    <row r="52" spans="1:32" s="410" customFormat="1" ht="48.75" thickBot="1" x14ac:dyDescent="0.25">
      <c r="A52" s="909" t="s">
        <v>269</v>
      </c>
      <c r="B52" s="1040" t="s">
        <v>37</v>
      </c>
      <c r="C52" s="1041"/>
      <c r="D52" s="216">
        <v>37</v>
      </c>
      <c r="E52" s="460"/>
      <c r="F52" s="461"/>
      <c r="G52" s="462"/>
      <c r="H52" s="463"/>
      <c r="I52" s="461"/>
      <c r="J52" s="461"/>
      <c r="K52" s="464"/>
      <c r="L52" s="465"/>
      <c r="M52" s="465">
        <f>X53</f>
        <v>37</v>
      </c>
      <c r="N52" s="465">
        <f>X53</f>
        <v>37</v>
      </c>
      <c r="O52" s="463"/>
      <c r="P52" s="461"/>
      <c r="Q52" s="461"/>
      <c r="R52" s="464"/>
      <c r="S52" s="463"/>
      <c r="T52" s="461"/>
      <c r="U52" s="464"/>
      <c r="V52" s="466"/>
      <c r="W52" s="460"/>
      <c r="X52" s="465"/>
      <c r="Y52" s="465" t="s">
        <v>307</v>
      </c>
      <c r="Z52" s="467" t="s">
        <v>308</v>
      </c>
      <c r="AA52" s="184">
        <v>11</v>
      </c>
      <c r="AB52" s="468"/>
      <c r="AC52" s="1203"/>
    </row>
    <row r="53" spans="1:32" s="476" customFormat="1" ht="13.5" thickBot="1" x14ac:dyDescent="0.25">
      <c r="A53" s="398">
        <v>102</v>
      </c>
      <c r="B53" s="180"/>
      <c r="C53" s="469"/>
      <c r="D53" s="93">
        <f>D34+D39+D43+D48+D51</f>
        <v>900</v>
      </c>
      <c r="E53" s="470">
        <f t="shared" ref="E53:L53" si="2">SUM(E32:E52)</f>
        <v>34</v>
      </c>
      <c r="F53" s="471">
        <f t="shared" si="2"/>
        <v>181</v>
      </c>
      <c r="G53" s="472">
        <f t="shared" si="2"/>
        <v>149</v>
      </c>
      <c r="H53" s="471">
        <f t="shared" si="2"/>
        <v>279</v>
      </c>
      <c r="I53" s="473">
        <f t="shared" si="2"/>
        <v>215</v>
      </c>
      <c r="J53" s="473">
        <f t="shared" si="2"/>
        <v>213</v>
      </c>
      <c r="K53" s="474">
        <f t="shared" si="2"/>
        <v>63</v>
      </c>
      <c r="L53" s="93">
        <f t="shared" si="2"/>
        <v>96</v>
      </c>
      <c r="M53" s="93">
        <f>M34+M39+M43+M48+M51+37</f>
        <v>932</v>
      </c>
      <c r="N53" s="93">
        <f>N34+N39+N43+N48+N51</f>
        <v>907</v>
      </c>
      <c r="O53" s="471">
        <f>SUM(O32:O52)</f>
        <v>47</v>
      </c>
      <c r="P53" s="473"/>
      <c r="Q53" s="473">
        <f>SUM(Q32:Q52)</f>
        <v>221</v>
      </c>
      <c r="R53" s="474">
        <f>SUM(R32:R52)</f>
        <v>133</v>
      </c>
      <c r="S53" s="471">
        <f>SUM(S32:S52)</f>
        <v>111</v>
      </c>
      <c r="T53" s="473"/>
      <c r="U53" s="474">
        <f>SUM(U32:U52)</f>
        <v>58</v>
      </c>
      <c r="V53" s="475">
        <f>V34+V39+V43+V48+V51</f>
        <v>4</v>
      </c>
      <c r="W53" s="248">
        <f>W34+W39+W43+W48+W51</f>
        <v>37</v>
      </c>
      <c r="X53" s="93">
        <f>X34+X39+X43+X48+X51</f>
        <v>37</v>
      </c>
      <c r="Y53" s="93"/>
      <c r="Z53" s="475"/>
      <c r="AA53" s="93"/>
      <c r="AB53" s="248"/>
      <c r="AC53" s="1205"/>
    </row>
    <row r="54" spans="1:32" s="83" customFormat="1" ht="14.25" customHeight="1" x14ac:dyDescent="0.2">
      <c r="A54" s="1059" t="s">
        <v>443</v>
      </c>
      <c r="B54" s="6">
        <v>103015</v>
      </c>
      <c r="C54" s="7" t="s">
        <v>38</v>
      </c>
      <c r="D54" s="286">
        <v>82</v>
      </c>
      <c r="E54" s="287">
        <v>1</v>
      </c>
      <c r="F54" s="288">
        <v>28</v>
      </c>
      <c r="G54" s="289">
        <v>8</v>
      </c>
      <c r="H54" s="290">
        <v>24</v>
      </c>
      <c r="I54" s="288">
        <v>47</v>
      </c>
      <c r="J54" s="288"/>
      <c r="K54" s="291">
        <v>9</v>
      </c>
      <c r="L54" s="286">
        <v>7</v>
      </c>
      <c r="M54" s="286">
        <v>82</v>
      </c>
      <c r="N54" s="286">
        <v>82</v>
      </c>
      <c r="O54" s="290">
        <v>2</v>
      </c>
      <c r="P54" s="292"/>
      <c r="Q54" s="288"/>
      <c r="R54" s="293">
        <v>34</v>
      </c>
      <c r="S54" s="929">
        <v>4</v>
      </c>
      <c r="T54" s="288"/>
      <c r="U54" s="295"/>
      <c r="V54" s="291"/>
      <c r="W54" s="287"/>
      <c r="X54" s="286"/>
      <c r="Y54" s="286"/>
      <c r="Z54" s="296"/>
      <c r="AA54" s="286"/>
      <c r="AB54" s="1194"/>
      <c r="AC54" s="1206"/>
      <c r="AD54" s="24"/>
      <c r="AE54" s="24"/>
      <c r="AF54" s="24"/>
    </row>
    <row r="55" spans="1:32" s="24" customFormat="1" ht="14.25" x14ac:dyDescent="0.2">
      <c r="A55" s="1057"/>
      <c r="B55" s="3">
        <v>103016</v>
      </c>
      <c r="C55" s="8" t="s">
        <v>39</v>
      </c>
      <c r="D55" s="297">
        <v>60</v>
      </c>
      <c r="E55" s="298"/>
      <c r="F55" s="921">
        <v>5</v>
      </c>
      <c r="G55" s="300">
        <v>3</v>
      </c>
      <c r="H55" s="301">
        <v>16</v>
      </c>
      <c r="I55" s="299">
        <v>21</v>
      </c>
      <c r="J55" s="299"/>
      <c r="K55" s="300">
        <v>6</v>
      </c>
      <c r="L55" s="297">
        <v>47</v>
      </c>
      <c r="M55" s="297">
        <v>60</v>
      </c>
      <c r="N55" s="297">
        <v>60</v>
      </c>
      <c r="O55" s="301">
        <v>1</v>
      </c>
      <c r="P55" s="302"/>
      <c r="Q55" s="299"/>
      <c r="R55" s="755">
        <v>18</v>
      </c>
      <c r="S55" s="304">
        <v>3</v>
      </c>
      <c r="T55" s="299"/>
      <c r="U55" s="305"/>
      <c r="V55" s="306"/>
      <c r="W55" s="298"/>
      <c r="X55" s="297"/>
      <c r="Y55" s="297"/>
      <c r="Z55" s="307"/>
      <c r="AA55" s="297"/>
      <c r="AB55" s="1195"/>
      <c r="AC55" s="1206"/>
      <c r="AD55" s="83"/>
      <c r="AE55" s="83"/>
      <c r="AF55" s="83"/>
    </row>
    <row r="56" spans="1:32" s="83" customFormat="1" ht="14.25" x14ac:dyDescent="0.2">
      <c r="A56" s="1057"/>
      <c r="B56" s="3">
        <v>103010</v>
      </c>
      <c r="C56" s="8" t="s">
        <v>40</v>
      </c>
      <c r="D56" s="297">
        <v>48</v>
      </c>
      <c r="E56" s="298">
        <v>1</v>
      </c>
      <c r="F56" s="299">
        <v>1</v>
      </c>
      <c r="G56" s="300"/>
      <c r="H56" s="301">
        <v>15</v>
      </c>
      <c r="I56" s="299">
        <v>30</v>
      </c>
      <c r="J56" s="299"/>
      <c r="K56" s="306"/>
      <c r="L56" s="297">
        <v>1</v>
      </c>
      <c r="M56" s="297">
        <v>46</v>
      </c>
      <c r="N56" s="297">
        <v>45</v>
      </c>
      <c r="O56" s="301">
        <v>1</v>
      </c>
      <c r="P56" s="302"/>
      <c r="Q56" s="299"/>
      <c r="R56" s="303">
        <v>39</v>
      </c>
      <c r="S56" s="931">
        <v>2</v>
      </c>
      <c r="T56" s="299"/>
      <c r="U56" s="308"/>
      <c r="V56" s="309">
        <v>1</v>
      </c>
      <c r="W56" s="310">
        <v>2</v>
      </c>
      <c r="X56" s="311">
        <v>2</v>
      </c>
      <c r="Y56" s="311">
        <v>2</v>
      </c>
      <c r="Z56" s="312"/>
      <c r="AA56" s="311"/>
      <c r="AB56" s="1196">
        <v>1</v>
      </c>
      <c r="AC56" s="1206"/>
      <c r="AD56" s="24"/>
      <c r="AE56" s="24"/>
      <c r="AF56" s="24"/>
    </row>
    <row r="57" spans="1:32" s="83" customFormat="1" ht="14.25" x14ac:dyDescent="0.2">
      <c r="A57" s="1057"/>
      <c r="B57" s="11">
        <v>103020</v>
      </c>
      <c r="C57" s="44" t="s">
        <v>44</v>
      </c>
      <c r="D57" s="297">
        <v>24</v>
      </c>
      <c r="E57" s="298"/>
      <c r="F57" s="299"/>
      <c r="G57" s="300">
        <v>1</v>
      </c>
      <c r="H57" s="301">
        <v>1</v>
      </c>
      <c r="I57" s="299"/>
      <c r="J57" s="299">
        <v>14</v>
      </c>
      <c r="K57" s="300">
        <v>1</v>
      </c>
      <c r="L57" s="297">
        <v>1</v>
      </c>
      <c r="M57" s="297">
        <v>23</v>
      </c>
      <c r="N57" s="297">
        <v>24</v>
      </c>
      <c r="O57" s="301"/>
      <c r="P57" s="302"/>
      <c r="Q57" s="299">
        <v>17</v>
      </c>
      <c r="R57" s="303"/>
      <c r="S57" s="304">
        <v>12</v>
      </c>
      <c r="T57" s="299"/>
      <c r="U57" s="340"/>
      <c r="V57" s="306"/>
      <c r="W57" s="298"/>
      <c r="X57" s="297"/>
      <c r="Y57" s="297"/>
      <c r="Z57" s="307"/>
      <c r="AA57" s="297"/>
      <c r="AB57" s="1195"/>
      <c r="AC57" s="1206"/>
      <c r="AD57" s="24"/>
      <c r="AE57" s="24"/>
      <c r="AF57" s="24"/>
    </row>
    <row r="58" spans="1:32" s="24" customFormat="1" ht="15" thickBot="1" x14ac:dyDescent="0.25">
      <c r="A58" s="1058"/>
      <c r="B58" s="4" t="s">
        <v>100</v>
      </c>
      <c r="C58" s="5">
        <f>N58/15</f>
        <v>14.066666666666666</v>
      </c>
      <c r="D58" s="313">
        <f>SUM(D54:D57)</f>
        <v>214</v>
      </c>
      <c r="E58" s="314"/>
      <c r="F58" s="315"/>
      <c r="G58" s="316"/>
      <c r="H58" s="317"/>
      <c r="I58" s="315"/>
      <c r="J58" s="315"/>
      <c r="K58" s="318"/>
      <c r="L58" s="319"/>
      <c r="M58" s="313">
        <f>SUM(M54:M57)</f>
        <v>211</v>
      </c>
      <c r="N58" s="313">
        <f>SUM(N54:N57)</f>
        <v>211</v>
      </c>
      <c r="O58" s="317"/>
      <c r="P58" s="320"/>
      <c r="Q58" s="315"/>
      <c r="R58" s="321"/>
      <c r="S58" s="322"/>
      <c r="T58" s="323"/>
      <c r="U58" s="324"/>
      <c r="V58" s="318"/>
      <c r="W58" s="314"/>
      <c r="X58" s="319"/>
      <c r="Y58" s="319"/>
      <c r="Z58" s="325"/>
      <c r="AA58" s="319"/>
      <c r="AB58" s="314"/>
      <c r="AC58" s="1207"/>
      <c r="AD58" s="83"/>
      <c r="AE58" s="83"/>
      <c r="AF58" s="83"/>
    </row>
    <row r="59" spans="1:32" s="83" customFormat="1" ht="15" customHeight="1" x14ac:dyDescent="0.2">
      <c r="A59" s="1057" t="s">
        <v>267</v>
      </c>
      <c r="B59" s="326">
        <v>103005</v>
      </c>
      <c r="C59" s="327" t="s">
        <v>47</v>
      </c>
      <c r="D59" s="328">
        <v>68</v>
      </c>
      <c r="E59" s="329">
        <v>2</v>
      </c>
      <c r="F59" s="922">
        <v>5</v>
      </c>
      <c r="G59" s="331">
        <v>4</v>
      </c>
      <c r="H59" s="332">
        <v>23</v>
      </c>
      <c r="I59" s="330"/>
      <c r="J59" s="330">
        <v>17</v>
      </c>
      <c r="K59" s="333"/>
      <c r="L59" s="328">
        <v>5</v>
      </c>
      <c r="M59" s="328">
        <v>48</v>
      </c>
      <c r="N59" s="328">
        <v>48</v>
      </c>
      <c r="O59" s="332"/>
      <c r="P59" s="334"/>
      <c r="Q59" s="330">
        <v>27</v>
      </c>
      <c r="R59" s="335">
        <v>13</v>
      </c>
      <c r="S59" s="336"/>
      <c r="T59" s="337"/>
      <c r="U59" s="338"/>
      <c r="V59" s="333"/>
      <c r="W59" s="329">
        <v>22</v>
      </c>
      <c r="X59" s="328">
        <v>22</v>
      </c>
      <c r="Y59" s="328"/>
      <c r="Z59" s="339">
        <v>22</v>
      </c>
      <c r="AA59" s="328"/>
      <c r="AB59" s="1197"/>
      <c r="AC59" s="1208"/>
    </row>
    <row r="60" spans="1:32" s="83" customFormat="1" ht="14.25" x14ac:dyDescent="0.2">
      <c r="A60" s="1057"/>
      <c r="B60" s="11">
        <v>103009</v>
      </c>
      <c r="C60" s="44" t="s">
        <v>48</v>
      </c>
      <c r="D60" s="297">
        <v>80</v>
      </c>
      <c r="E60" s="298">
        <v>1</v>
      </c>
      <c r="F60" s="921">
        <v>9</v>
      </c>
      <c r="G60" s="300">
        <v>17</v>
      </c>
      <c r="H60" s="301">
        <v>40</v>
      </c>
      <c r="I60" s="299">
        <v>13</v>
      </c>
      <c r="J60" s="299"/>
      <c r="K60" s="630">
        <v>10</v>
      </c>
      <c r="L60" s="297">
        <v>4</v>
      </c>
      <c r="M60" s="297">
        <v>77</v>
      </c>
      <c r="N60" s="297">
        <v>80</v>
      </c>
      <c r="O60" s="301">
        <v>2</v>
      </c>
      <c r="P60" s="302"/>
      <c r="Q60" s="299">
        <v>30</v>
      </c>
      <c r="R60" s="755">
        <v>24</v>
      </c>
      <c r="S60" s="304">
        <v>3</v>
      </c>
      <c r="T60" s="299">
        <v>1</v>
      </c>
      <c r="U60" s="340"/>
      <c r="V60" s="341"/>
      <c r="W60" s="342">
        <v>4</v>
      </c>
      <c r="X60" s="343">
        <v>4</v>
      </c>
      <c r="Y60" s="343">
        <v>4</v>
      </c>
      <c r="Z60" s="344"/>
      <c r="AA60" s="343"/>
      <c r="AB60" s="1195"/>
      <c r="AC60" s="1206"/>
    </row>
    <row r="61" spans="1:32" s="83" customFormat="1" ht="14.25" x14ac:dyDescent="0.2">
      <c r="A61" s="1057"/>
      <c r="B61" s="11">
        <v>103011</v>
      </c>
      <c r="C61" s="44" t="s">
        <v>49</v>
      </c>
      <c r="D61" s="297">
        <v>50</v>
      </c>
      <c r="E61" s="298">
        <v>2</v>
      </c>
      <c r="F61" s="299"/>
      <c r="G61" s="300">
        <v>7</v>
      </c>
      <c r="H61" s="301">
        <v>24</v>
      </c>
      <c r="I61" s="299">
        <v>1</v>
      </c>
      <c r="J61" s="921">
        <v>19</v>
      </c>
      <c r="K61" s="630">
        <v>6</v>
      </c>
      <c r="L61" s="297"/>
      <c r="M61" s="297">
        <v>49</v>
      </c>
      <c r="N61" s="297">
        <v>50</v>
      </c>
      <c r="O61" s="301"/>
      <c r="P61" s="302"/>
      <c r="Q61" s="299">
        <v>22</v>
      </c>
      <c r="R61" s="303">
        <v>18</v>
      </c>
      <c r="S61" s="304"/>
      <c r="T61" s="299"/>
      <c r="U61" s="340"/>
      <c r="V61" s="306"/>
      <c r="W61" s="298">
        <v>1</v>
      </c>
      <c r="X61" s="297">
        <v>1</v>
      </c>
      <c r="Y61" s="297"/>
      <c r="Z61" s="307">
        <v>1</v>
      </c>
      <c r="AA61" s="297"/>
      <c r="AB61" s="1195"/>
      <c r="AC61" s="1206"/>
      <c r="AD61" s="24"/>
      <c r="AE61" s="24"/>
      <c r="AF61" s="24"/>
    </row>
    <row r="62" spans="1:32" s="24" customFormat="1" ht="15" thickBot="1" x14ac:dyDescent="0.25">
      <c r="A62" s="1057"/>
      <c r="B62" s="354" t="s">
        <v>100</v>
      </c>
      <c r="C62" s="355">
        <f>N62/15</f>
        <v>11.866666666666667</v>
      </c>
      <c r="D62" s="356">
        <f>SUM(D59:D61)</f>
        <v>198</v>
      </c>
      <c r="E62" s="357"/>
      <c r="F62" s="323"/>
      <c r="G62" s="358"/>
      <c r="H62" s="359"/>
      <c r="I62" s="323"/>
      <c r="J62" s="323"/>
      <c r="K62" s="360"/>
      <c r="L62" s="361"/>
      <c r="M62" s="356">
        <f>SUM(M59:M61)</f>
        <v>174</v>
      </c>
      <c r="N62" s="356">
        <f>SUM(N59:N61)</f>
        <v>178</v>
      </c>
      <c r="O62" s="359"/>
      <c r="P62" s="362"/>
      <c r="Q62" s="323"/>
      <c r="R62" s="363"/>
      <c r="S62" s="364"/>
      <c r="T62" s="315"/>
      <c r="U62" s="365"/>
      <c r="V62" s="360"/>
      <c r="W62" s="357"/>
      <c r="X62" s="361"/>
      <c r="Y62" s="361"/>
      <c r="Z62" s="366"/>
      <c r="AA62" s="361"/>
      <c r="AB62" s="357"/>
      <c r="AC62" s="1207"/>
      <c r="AD62" s="83"/>
      <c r="AE62" s="83"/>
      <c r="AF62" s="83"/>
    </row>
    <row r="63" spans="1:32" s="83" customFormat="1" ht="14.25" x14ac:dyDescent="0.2">
      <c r="A63" s="1059" t="s">
        <v>271</v>
      </c>
      <c r="B63" s="6">
        <v>103014</v>
      </c>
      <c r="C63" s="7" t="s">
        <v>42</v>
      </c>
      <c r="D63" s="286">
        <v>52</v>
      </c>
      <c r="E63" s="287">
        <v>3</v>
      </c>
      <c r="F63" s="923">
        <v>8</v>
      </c>
      <c r="G63" s="289">
        <v>22</v>
      </c>
      <c r="H63" s="288"/>
      <c r="I63" s="288">
        <v>12</v>
      </c>
      <c r="J63" s="288"/>
      <c r="K63" s="631">
        <v>11</v>
      </c>
      <c r="L63" s="286">
        <v>5</v>
      </c>
      <c r="M63" s="286">
        <v>52</v>
      </c>
      <c r="N63" s="286">
        <v>52</v>
      </c>
      <c r="O63" s="290">
        <v>2</v>
      </c>
      <c r="P63" s="292"/>
      <c r="Q63" s="288">
        <v>1</v>
      </c>
      <c r="R63" s="756">
        <v>20</v>
      </c>
      <c r="S63" s="294">
        <v>20</v>
      </c>
      <c r="T63" s="288"/>
      <c r="U63" s="367"/>
      <c r="V63" s="368">
        <v>1</v>
      </c>
      <c r="W63" s="369"/>
      <c r="X63" s="370"/>
      <c r="Y63" s="370"/>
      <c r="Z63" s="371"/>
      <c r="AA63" s="370"/>
      <c r="AB63" s="1194"/>
      <c r="AC63" s="1206"/>
    </row>
    <row r="64" spans="1:32" s="83" customFormat="1" ht="14.25" x14ac:dyDescent="0.2">
      <c r="A64" s="1057"/>
      <c r="B64" s="11">
        <v>103019</v>
      </c>
      <c r="C64" s="44" t="s">
        <v>43</v>
      </c>
      <c r="D64" s="372">
        <v>53</v>
      </c>
      <c r="E64" s="373"/>
      <c r="F64" s="374"/>
      <c r="G64" s="375">
        <v>5</v>
      </c>
      <c r="H64" s="374"/>
      <c r="I64" s="374">
        <v>1</v>
      </c>
      <c r="J64" s="374">
        <v>46</v>
      </c>
      <c r="K64" s="376">
        <v>1</v>
      </c>
      <c r="L64" s="372"/>
      <c r="M64" s="372">
        <v>52</v>
      </c>
      <c r="N64" s="372">
        <v>53</v>
      </c>
      <c r="O64" s="377">
        <v>1</v>
      </c>
      <c r="P64" s="378"/>
      <c r="Q64" s="374">
        <v>10</v>
      </c>
      <c r="R64" s="757"/>
      <c r="S64" s="380">
        <v>36</v>
      </c>
      <c r="T64" s="374"/>
      <c r="U64" s="381"/>
      <c r="V64" s="341"/>
      <c r="W64" s="342"/>
      <c r="X64" s="343"/>
      <c r="Y64" s="343"/>
      <c r="Z64" s="344"/>
      <c r="AA64" s="343"/>
      <c r="AB64" s="1195"/>
      <c r="AC64" s="1208"/>
    </row>
    <row r="65" spans="1:32" s="83" customFormat="1" ht="15" customHeight="1" x14ac:dyDescent="0.2">
      <c r="A65" s="1057"/>
      <c r="B65" s="11">
        <v>103002</v>
      </c>
      <c r="C65" s="44" t="s">
        <v>51</v>
      </c>
      <c r="D65" s="328">
        <v>106</v>
      </c>
      <c r="E65" s="329">
        <v>3</v>
      </c>
      <c r="F65" s="922">
        <v>9</v>
      </c>
      <c r="G65" s="331">
        <v>13</v>
      </c>
      <c r="H65" s="330"/>
      <c r="I65" s="330">
        <v>46</v>
      </c>
      <c r="J65" s="922">
        <v>35</v>
      </c>
      <c r="K65" s="632">
        <v>12</v>
      </c>
      <c r="L65" s="328">
        <v>3</v>
      </c>
      <c r="M65" s="328">
        <v>100</v>
      </c>
      <c r="N65" s="328">
        <v>106</v>
      </c>
      <c r="O65" s="332">
        <v>2</v>
      </c>
      <c r="P65" s="334"/>
      <c r="Q65" s="330"/>
      <c r="R65" s="758">
        <v>20</v>
      </c>
      <c r="S65" s="930">
        <v>61</v>
      </c>
      <c r="T65" s="330"/>
      <c r="U65" s="385"/>
      <c r="V65" s="333">
        <v>1</v>
      </c>
      <c r="W65" s="329"/>
      <c r="X65" s="328"/>
      <c r="Y65" s="328"/>
      <c r="Z65" s="339"/>
      <c r="AA65" s="328"/>
      <c r="AB65" s="1197"/>
      <c r="AC65" s="1208"/>
      <c r="AD65" s="24"/>
      <c r="AE65" s="24"/>
      <c r="AF65" s="24"/>
    </row>
    <row r="66" spans="1:32" s="83" customFormat="1" ht="14.25" x14ac:dyDescent="0.2">
      <c r="A66" s="1057"/>
      <c r="B66" s="3">
        <v>103008</v>
      </c>
      <c r="C66" s="8" t="s">
        <v>46</v>
      </c>
      <c r="D66" s="297">
        <v>52</v>
      </c>
      <c r="E66" s="298">
        <v>1</v>
      </c>
      <c r="F66" s="299"/>
      <c r="G66" s="300">
        <v>10</v>
      </c>
      <c r="H66" s="299"/>
      <c r="I66" s="299"/>
      <c r="J66" s="299">
        <v>29</v>
      </c>
      <c r="K66" s="300">
        <v>4</v>
      </c>
      <c r="L66" s="297"/>
      <c r="M66" s="297">
        <v>52</v>
      </c>
      <c r="N66" s="297">
        <v>52</v>
      </c>
      <c r="O66" s="301"/>
      <c r="P66" s="302"/>
      <c r="Q66" s="299">
        <v>37</v>
      </c>
      <c r="R66" s="303"/>
      <c r="S66" s="304">
        <v>23</v>
      </c>
      <c r="T66" s="299"/>
      <c r="U66" s="340"/>
      <c r="V66" s="382"/>
      <c r="W66" s="383"/>
      <c r="X66" s="353"/>
      <c r="Y66" s="353"/>
      <c r="Z66" s="384"/>
      <c r="AA66" s="353"/>
      <c r="AB66" s="1196"/>
      <c r="AC66" s="1206"/>
    </row>
    <row r="67" spans="1:32" s="24" customFormat="1" ht="14.25" x14ac:dyDescent="0.2">
      <c r="A67" s="1057"/>
      <c r="B67" s="345">
        <v>103018</v>
      </c>
      <c r="C67" s="346" t="s">
        <v>50</v>
      </c>
      <c r="D67" s="910">
        <v>9</v>
      </c>
      <c r="E67" s="348"/>
      <c r="F67" s="349">
        <v>1</v>
      </c>
      <c r="G67" s="350">
        <v>3</v>
      </c>
      <c r="H67" s="351">
        <v>4</v>
      </c>
      <c r="I67" s="349">
        <v>3</v>
      </c>
      <c r="J67" s="349"/>
      <c r="K67" s="350">
        <v>1</v>
      </c>
      <c r="L67" s="352">
        <v>1</v>
      </c>
      <c r="M67" s="347">
        <v>9</v>
      </c>
      <c r="N67" s="347">
        <v>9</v>
      </c>
      <c r="O67" s="301"/>
      <c r="P67" s="302"/>
      <c r="Q67" s="299"/>
      <c r="R67" s="755">
        <v>5</v>
      </c>
      <c r="S67" s="304"/>
      <c r="T67" s="299"/>
      <c r="U67" s="340"/>
      <c r="V67" s="341"/>
      <c r="W67" s="342"/>
      <c r="X67" s="343"/>
      <c r="Y67" s="343"/>
      <c r="Z67" s="344"/>
      <c r="AA67" s="353"/>
      <c r="AB67" s="1196"/>
      <c r="AC67" s="1206"/>
    </row>
    <row r="68" spans="1:32" s="83" customFormat="1" ht="15" thickBot="1" x14ac:dyDescent="0.25">
      <c r="A68" s="1058"/>
      <c r="B68" s="4" t="s">
        <v>100</v>
      </c>
      <c r="C68" s="5">
        <f>N68/15</f>
        <v>18.133333333333333</v>
      </c>
      <c r="D68" s="313">
        <f>SUM(D63:D67)</f>
        <v>272</v>
      </c>
      <c r="E68" s="314"/>
      <c r="F68" s="315"/>
      <c r="G68" s="316"/>
      <c r="H68" s="315"/>
      <c r="I68" s="315"/>
      <c r="J68" s="315"/>
      <c r="K68" s="318"/>
      <c r="L68" s="319"/>
      <c r="M68" s="313">
        <f>SUM(M63:M67)</f>
        <v>265</v>
      </c>
      <c r="N68" s="313">
        <f>SUM(N63:N67)</f>
        <v>272</v>
      </c>
      <c r="O68" s="317"/>
      <c r="P68" s="320"/>
      <c r="Q68" s="315"/>
      <c r="R68" s="321"/>
      <c r="S68" s="364"/>
      <c r="T68" s="315"/>
      <c r="U68" s="365"/>
      <c r="V68" s="318"/>
      <c r="W68" s="314"/>
      <c r="X68" s="319"/>
      <c r="Y68" s="319"/>
      <c r="Z68" s="325"/>
      <c r="AA68" s="319"/>
      <c r="AB68" s="314"/>
      <c r="AC68" s="1207"/>
    </row>
    <row r="69" spans="1:32" s="83" customFormat="1" ht="15" customHeight="1" x14ac:dyDescent="0.2">
      <c r="A69" s="1057" t="s">
        <v>268</v>
      </c>
      <c r="B69" s="11">
        <v>103006</v>
      </c>
      <c r="C69" s="44" t="s">
        <v>45</v>
      </c>
      <c r="D69" s="372">
        <v>48</v>
      </c>
      <c r="E69" s="373"/>
      <c r="F69" s="374"/>
      <c r="G69" s="375">
        <v>2</v>
      </c>
      <c r="H69" s="374"/>
      <c r="I69" s="374"/>
      <c r="J69" s="927">
        <v>23</v>
      </c>
      <c r="K69" s="948">
        <v>1</v>
      </c>
      <c r="L69" s="372">
        <v>1</v>
      </c>
      <c r="M69" s="372">
        <v>25</v>
      </c>
      <c r="N69" s="372">
        <v>25</v>
      </c>
      <c r="O69" s="377"/>
      <c r="P69" s="378"/>
      <c r="Q69" s="374"/>
      <c r="R69" s="379"/>
      <c r="S69" s="380">
        <v>23</v>
      </c>
      <c r="T69" s="374"/>
      <c r="U69" s="340"/>
      <c r="V69" s="341"/>
      <c r="W69" s="342">
        <v>22</v>
      </c>
      <c r="X69" s="297">
        <v>22</v>
      </c>
      <c r="Y69" s="343"/>
      <c r="Z69" s="344">
        <v>22</v>
      </c>
      <c r="AA69" s="353"/>
      <c r="AB69" s="1197"/>
      <c r="AC69" s="1208"/>
      <c r="AD69" s="24"/>
      <c r="AE69" s="24"/>
      <c r="AF69" s="24"/>
    </row>
    <row r="70" spans="1:32" s="24" customFormat="1" ht="13.9" customHeight="1" x14ac:dyDescent="0.2">
      <c r="A70" s="1057"/>
      <c r="B70" s="3">
        <v>103004</v>
      </c>
      <c r="C70" s="8" t="s">
        <v>52</v>
      </c>
      <c r="D70" s="297">
        <v>84</v>
      </c>
      <c r="E70" s="298">
        <v>1</v>
      </c>
      <c r="F70" s="921">
        <v>3</v>
      </c>
      <c r="G70" s="300">
        <v>25</v>
      </c>
      <c r="H70" s="299"/>
      <c r="I70" s="299"/>
      <c r="J70" s="921">
        <v>26</v>
      </c>
      <c r="K70" s="306">
        <v>10</v>
      </c>
      <c r="L70" s="297">
        <v>2</v>
      </c>
      <c r="M70" s="297">
        <v>83</v>
      </c>
      <c r="N70" s="297">
        <v>84</v>
      </c>
      <c r="O70" s="301">
        <v>5</v>
      </c>
      <c r="P70" s="302"/>
      <c r="Q70" s="299">
        <v>47</v>
      </c>
      <c r="R70" s="303"/>
      <c r="S70" s="931">
        <v>46</v>
      </c>
      <c r="T70" s="299">
        <v>1</v>
      </c>
      <c r="U70" s="308"/>
      <c r="V70" s="376"/>
      <c r="W70" s="373"/>
      <c r="X70" s="372"/>
      <c r="Y70" s="372"/>
      <c r="Z70" s="386"/>
      <c r="AA70" s="372"/>
      <c r="AB70" s="1195"/>
      <c r="AC70" s="1206"/>
      <c r="AD70" s="83"/>
      <c r="AE70" s="83"/>
      <c r="AF70" s="83"/>
    </row>
    <row r="71" spans="1:32" s="83" customFormat="1" ht="14.25" x14ac:dyDescent="0.2">
      <c r="A71" s="1057"/>
      <c r="B71" s="3">
        <v>103013</v>
      </c>
      <c r="C71" s="8" t="s">
        <v>41</v>
      </c>
      <c r="D71" s="297">
        <v>79</v>
      </c>
      <c r="E71" s="298"/>
      <c r="F71" s="921">
        <v>10</v>
      </c>
      <c r="G71" s="300">
        <v>14</v>
      </c>
      <c r="H71" s="299"/>
      <c r="I71" s="299">
        <v>55</v>
      </c>
      <c r="J71" s="299">
        <v>7</v>
      </c>
      <c r="K71" s="306">
        <v>6</v>
      </c>
      <c r="L71" s="297">
        <v>5</v>
      </c>
      <c r="M71" s="297">
        <v>78</v>
      </c>
      <c r="N71" s="297">
        <v>78</v>
      </c>
      <c r="O71" s="301"/>
      <c r="P71" s="302"/>
      <c r="Q71" s="299">
        <v>2</v>
      </c>
      <c r="R71" s="755">
        <v>21</v>
      </c>
      <c r="S71" s="931">
        <v>36</v>
      </c>
      <c r="T71" s="299"/>
      <c r="U71" s="308"/>
      <c r="V71" s="376"/>
      <c r="W71" s="373">
        <v>1</v>
      </c>
      <c r="X71" s="372">
        <v>1</v>
      </c>
      <c r="Y71" s="372">
        <v>1</v>
      </c>
      <c r="Z71" s="386"/>
      <c r="AA71" s="372"/>
      <c r="AB71" s="1195"/>
      <c r="AC71" s="1206"/>
      <c r="AD71" s="24"/>
      <c r="AE71" s="24"/>
      <c r="AF71" s="24"/>
    </row>
    <row r="72" spans="1:32" s="24" customFormat="1" ht="15" thickBot="1" x14ac:dyDescent="0.25">
      <c r="A72" s="1058"/>
      <c r="B72" s="4" t="s">
        <v>100</v>
      </c>
      <c r="C72" s="5">
        <f>N72/15</f>
        <v>12.466666666666667</v>
      </c>
      <c r="D72" s="313">
        <f>SUM(D69:D71)</f>
        <v>211</v>
      </c>
      <c r="E72" s="314"/>
      <c r="F72" s="315"/>
      <c r="G72" s="316"/>
      <c r="H72" s="315"/>
      <c r="I72" s="315"/>
      <c r="J72" s="315"/>
      <c r="K72" s="316"/>
      <c r="L72" s="319"/>
      <c r="M72" s="313">
        <f>SUM(M69:M71)</f>
        <v>186</v>
      </c>
      <c r="N72" s="313">
        <f>SUM(N69:N71)</f>
        <v>187</v>
      </c>
      <c r="O72" s="317"/>
      <c r="P72" s="320"/>
      <c r="Q72" s="315"/>
      <c r="R72" s="321"/>
      <c r="S72" s="364"/>
      <c r="T72" s="315"/>
      <c r="U72" s="365"/>
      <c r="V72" s="318"/>
      <c r="W72" s="357"/>
      <c r="X72" s="361"/>
      <c r="Y72" s="361"/>
      <c r="Z72" s="366"/>
      <c r="AA72" s="361"/>
      <c r="AB72" s="357"/>
      <c r="AC72" s="1207"/>
      <c r="AD72" s="1"/>
      <c r="AE72" s="1"/>
      <c r="AF72" s="1"/>
    </row>
    <row r="73" spans="1:32" ht="63" customHeight="1" thickBot="1" x14ac:dyDescent="0.25">
      <c r="A73" s="914" t="s">
        <v>444</v>
      </c>
      <c r="B73" s="1040" t="s">
        <v>540</v>
      </c>
      <c r="C73" s="1041"/>
      <c r="D73" s="633"/>
      <c r="E73" s="387"/>
      <c r="F73" s="388"/>
      <c r="G73" s="389"/>
      <c r="H73" s="390"/>
      <c r="I73" s="388"/>
      <c r="J73" s="388"/>
      <c r="K73" s="389"/>
      <c r="L73" s="391"/>
      <c r="M73" s="392"/>
      <c r="N73" s="392"/>
      <c r="O73" s="390"/>
      <c r="P73" s="393"/>
      <c r="Q73" s="388"/>
      <c r="R73" s="394"/>
      <c r="S73" s="395"/>
      <c r="T73" s="396"/>
      <c r="U73" s="397"/>
      <c r="V73" s="949">
        <f>SUM(V54:V72)</f>
        <v>3</v>
      </c>
      <c r="W73" s="949">
        <f t="shared" ref="W73:AB73" si="3">SUM(W54:W72)</f>
        <v>52</v>
      </c>
      <c r="X73" s="949">
        <f t="shared" si="3"/>
        <v>52</v>
      </c>
      <c r="Y73" s="949">
        <f t="shared" si="3"/>
        <v>7</v>
      </c>
      <c r="Z73" s="949">
        <f t="shared" si="3"/>
        <v>45</v>
      </c>
      <c r="AA73" s="949">
        <f t="shared" si="3"/>
        <v>0</v>
      </c>
      <c r="AB73" s="1198">
        <f t="shared" si="3"/>
        <v>1</v>
      </c>
      <c r="AC73" s="1209"/>
      <c r="AD73" s="84"/>
      <c r="AE73" s="84"/>
      <c r="AF73" s="84"/>
    </row>
    <row r="74" spans="1:32" s="84" customFormat="1" ht="15" thickBot="1" x14ac:dyDescent="0.25">
      <c r="A74" s="398">
        <v>103</v>
      </c>
      <c r="B74" s="180"/>
      <c r="C74" s="399"/>
      <c r="D74" s="400">
        <f>D58+D62+D68+D72</f>
        <v>895</v>
      </c>
      <c r="E74" s="401">
        <f>SUM(E54:E73)</f>
        <v>15</v>
      </c>
      <c r="F74" s="401">
        <f t="shared" ref="F74:L74" si="4">SUM(F54:F73)</f>
        <v>79</v>
      </c>
      <c r="G74" s="401">
        <f t="shared" si="4"/>
        <v>134</v>
      </c>
      <c r="H74" s="401">
        <f t="shared" si="4"/>
        <v>147</v>
      </c>
      <c r="I74" s="401">
        <f t="shared" si="4"/>
        <v>229</v>
      </c>
      <c r="J74" s="401">
        <f t="shared" si="4"/>
        <v>216</v>
      </c>
      <c r="K74" s="401">
        <f t="shared" si="4"/>
        <v>78</v>
      </c>
      <c r="L74" s="401">
        <f t="shared" si="4"/>
        <v>82</v>
      </c>
      <c r="M74" s="400">
        <f>M58+M62+M68+M72</f>
        <v>836</v>
      </c>
      <c r="N74" s="400">
        <f>N58+N62+N68+N72</f>
        <v>848</v>
      </c>
      <c r="O74" s="402">
        <f t="shared" ref="O74:U74" si="5">SUM(O54:O73)</f>
        <v>16</v>
      </c>
      <c r="P74" s="403">
        <f t="shared" si="5"/>
        <v>0</v>
      </c>
      <c r="Q74" s="403">
        <f t="shared" si="5"/>
        <v>193</v>
      </c>
      <c r="R74" s="404">
        <f t="shared" si="5"/>
        <v>212</v>
      </c>
      <c r="S74" s="401">
        <f t="shared" si="5"/>
        <v>269</v>
      </c>
      <c r="T74" s="403">
        <f t="shared" si="5"/>
        <v>2</v>
      </c>
      <c r="U74" s="405">
        <f t="shared" si="5"/>
        <v>0</v>
      </c>
      <c r="V74" s="406">
        <f>V73</f>
        <v>3</v>
      </c>
      <c r="W74" s="406">
        <f t="shared" ref="W74:AB74" si="6">W73</f>
        <v>52</v>
      </c>
      <c r="X74" s="406">
        <f t="shared" si="6"/>
        <v>52</v>
      </c>
      <c r="Y74" s="406">
        <f t="shared" si="6"/>
        <v>7</v>
      </c>
      <c r="Z74" s="406">
        <f t="shared" si="6"/>
        <v>45</v>
      </c>
      <c r="AA74" s="406">
        <f t="shared" si="6"/>
        <v>0</v>
      </c>
      <c r="AB74" s="1199">
        <f t="shared" si="6"/>
        <v>1</v>
      </c>
      <c r="AC74" s="1210"/>
      <c r="AD74" s="85"/>
      <c r="AE74" s="85"/>
      <c r="AF74" s="85"/>
    </row>
    <row r="75" spans="1:32" s="818" customFormat="1" ht="16.5" thickBot="1" x14ac:dyDescent="0.3">
      <c r="A75" s="915" t="s">
        <v>102</v>
      </c>
      <c r="B75" s="916"/>
      <c r="C75" s="917"/>
      <c r="D75" s="918">
        <f t="shared" ref="D75:AB75" si="7">D31+D53+D74</f>
        <v>2839</v>
      </c>
      <c r="E75" s="918">
        <f t="shared" si="7"/>
        <v>72</v>
      </c>
      <c r="F75" s="918">
        <f t="shared" si="7"/>
        <v>449</v>
      </c>
      <c r="G75" s="918">
        <f t="shared" si="7"/>
        <v>438</v>
      </c>
      <c r="H75" s="918">
        <f t="shared" si="7"/>
        <v>482</v>
      </c>
      <c r="I75" s="918">
        <f t="shared" si="7"/>
        <v>752</v>
      </c>
      <c r="J75" s="918">
        <f t="shared" si="7"/>
        <v>638</v>
      </c>
      <c r="K75" s="918">
        <f t="shared" si="7"/>
        <v>262</v>
      </c>
      <c r="L75" s="918">
        <f t="shared" si="7"/>
        <v>257</v>
      </c>
      <c r="M75" s="918">
        <f t="shared" si="7"/>
        <v>2769</v>
      </c>
      <c r="N75" s="918">
        <f t="shared" si="7"/>
        <v>2768</v>
      </c>
      <c r="O75" s="918">
        <f t="shared" si="7"/>
        <v>86</v>
      </c>
      <c r="P75" s="918">
        <f t="shared" si="7"/>
        <v>0</v>
      </c>
      <c r="Q75" s="918">
        <f t="shared" si="7"/>
        <v>712</v>
      </c>
      <c r="R75" s="918">
        <f t="shared" si="7"/>
        <v>578</v>
      </c>
      <c r="S75" s="918">
        <f t="shared" si="7"/>
        <v>673</v>
      </c>
      <c r="T75" s="918">
        <f t="shared" si="7"/>
        <v>4</v>
      </c>
      <c r="U75" s="918">
        <f t="shared" si="7"/>
        <v>81</v>
      </c>
      <c r="V75" s="918">
        <f t="shared" si="7"/>
        <v>13</v>
      </c>
      <c r="W75" s="918">
        <f t="shared" si="7"/>
        <v>134</v>
      </c>
      <c r="X75" s="918">
        <f t="shared" si="7"/>
        <v>137</v>
      </c>
      <c r="Y75" s="918">
        <f t="shared" si="7"/>
        <v>17</v>
      </c>
      <c r="Z75" s="918">
        <f t="shared" si="7"/>
        <v>83</v>
      </c>
      <c r="AA75" s="918">
        <f t="shared" si="7"/>
        <v>0</v>
      </c>
      <c r="AB75" s="1200">
        <f t="shared" si="7"/>
        <v>1</v>
      </c>
      <c r="AC75" s="1211"/>
      <c r="AD75" s="819"/>
      <c r="AE75" s="819"/>
      <c r="AF75" s="819"/>
    </row>
    <row r="76" spans="1:32" s="86" customFormat="1" x14ac:dyDescent="0.2">
      <c r="A76" s="1054" t="s">
        <v>170</v>
      </c>
      <c r="B76" s="1055"/>
      <c r="C76" s="1056"/>
      <c r="D76" s="824">
        <f t="shared" ref="D76:AB76" si="8">D22+D67</f>
        <v>74</v>
      </c>
      <c r="E76" s="824">
        <f t="shared" si="8"/>
        <v>7</v>
      </c>
      <c r="F76" s="824">
        <f t="shared" si="8"/>
        <v>40</v>
      </c>
      <c r="G76" s="824">
        <f t="shared" si="8"/>
        <v>7</v>
      </c>
      <c r="H76" s="824">
        <f t="shared" si="8"/>
        <v>4</v>
      </c>
      <c r="I76" s="824">
        <f t="shared" si="8"/>
        <v>44</v>
      </c>
      <c r="J76" s="824">
        <f t="shared" si="8"/>
        <v>0</v>
      </c>
      <c r="K76" s="824">
        <f t="shared" si="8"/>
        <v>5</v>
      </c>
      <c r="L76" s="824">
        <f t="shared" si="8"/>
        <v>5</v>
      </c>
      <c r="M76" s="824">
        <f t="shared" si="8"/>
        <v>74</v>
      </c>
      <c r="N76" s="824">
        <f t="shared" si="8"/>
        <v>74</v>
      </c>
      <c r="O76" s="824">
        <f t="shared" si="8"/>
        <v>0</v>
      </c>
      <c r="P76" s="824">
        <f t="shared" si="8"/>
        <v>0</v>
      </c>
      <c r="Q76" s="824">
        <f t="shared" si="8"/>
        <v>0</v>
      </c>
      <c r="R76" s="824">
        <f t="shared" si="8"/>
        <v>15</v>
      </c>
      <c r="S76" s="824">
        <f t="shared" si="8"/>
        <v>21</v>
      </c>
      <c r="T76" s="824">
        <f t="shared" si="8"/>
        <v>0</v>
      </c>
      <c r="U76" s="824">
        <f t="shared" si="8"/>
        <v>0</v>
      </c>
      <c r="V76" s="824">
        <f t="shared" si="8"/>
        <v>0</v>
      </c>
      <c r="W76" s="824">
        <f t="shared" si="8"/>
        <v>0</v>
      </c>
      <c r="X76" s="824">
        <f t="shared" si="8"/>
        <v>0</v>
      </c>
      <c r="Y76" s="824">
        <f t="shared" si="8"/>
        <v>0</v>
      </c>
      <c r="Z76" s="824">
        <f t="shared" si="8"/>
        <v>0</v>
      </c>
      <c r="AA76" s="824">
        <f t="shared" si="8"/>
        <v>0</v>
      </c>
      <c r="AB76" s="1201">
        <f t="shared" si="8"/>
        <v>0</v>
      </c>
      <c r="AC76" s="1212"/>
      <c r="AD76" s="1"/>
      <c r="AE76" s="1"/>
      <c r="AF76" s="1"/>
    </row>
    <row r="77" spans="1:32" x14ac:dyDescent="0.2">
      <c r="V77" s="223"/>
      <c r="W77" s="223"/>
      <c r="X77" s="223"/>
      <c r="Y77" s="224"/>
      <c r="Z77" s="224"/>
      <c r="AA77" s="224"/>
      <c r="AB77" s="223"/>
    </row>
    <row r="78" spans="1:32" x14ac:dyDescent="0.2">
      <c r="V78" s="223"/>
      <c r="W78" s="223"/>
      <c r="X78" s="223"/>
      <c r="Y78" s="224"/>
      <c r="Z78" s="224"/>
      <c r="AA78" s="224"/>
      <c r="AB78" s="223"/>
    </row>
    <row r="79" spans="1:32" x14ac:dyDescent="0.2">
      <c r="A79" s="1"/>
      <c r="V79" s="224"/>
      <c r="W79" s="224"/>
      <c r="X79" s="224"/>
      <c r="Y79" s="224"/>
      <c r="Z79" s="224"/>
      <c r="AA79" s="224"/>
      <c r="AB79" s="224"/>
      <c r="AC79" s="822"/>
    </row>
    <row r="80" spans="1:32" x14ac:dyDescent="0.2">
      <c r="A80" s="1"/>
      <c r="V80" s="1"/>
      <c r="W80" s="1"/>
      <c r="X80" s="1"/>
      <c r="AB80" s="1"/>
      <c r="AC80" s="822"/>
    </row>
  </sheetData>
  <mergeCells count="36">
    <mergeCell ref="S2:U2"/>
    <mergeCell ref="V1:Y1"/>
    <mergeCell ref="W2:AB2"/>
    <mergeCell ref="V2:V4"/>
    <mergeCell ref="AB3:AB4"/>
    <mergeCell ref="Y3:AA3"/>
    <mergeCell ref="W3:W4"/>
    <mergeCell ref="X3:X4"/>
    <mergeCell ref="B1:M1"/>
    <mergeCell ref="D2:D4"/>
    <mergeCell ref="A2:A4"/>
    <mergeCell ref="B2:B4"/>
    <mergeCell ref="C2:C4"/>
    <mergeCell ref="E2:G2"/>
    <mergeCell ref="H2:K2"/>
    <mergeCell ref="A32:A34"/>
    <mergeCell ref="A26:A29"/>
    <mergeCell ref="A22:A25"/>
    <mergeCell ref="B20:C20"/>
    <mergeCell ref="A20:A21"/>
    <mergeCell ref="A76:C76"/>
    <mergeCell ref="A69:A72"/>
    <mergeCell ref="A54:A58"/>
    <mergeCell ref="A63:A68"/>
    <mergeCell ref="A59:A62"/>
    <mergeCell ref="B73:C73"/>
    <mergeCell ref="A16:A19"/>
    <mergeCell ref="A11:A15"/>
    <mergeCell ref="A8:A10"/>
    <mergeCell ref="A5:A7"/>
    <mergeCell ref="O2:R2"/>
    <mergeCell ref="B52:C52"/>
    <mergeCell ref="A49:A51"/>
    <mergeCell ref="A44:A48"/>
    <mergeCell ref="A40:A43"/>
    <mergeCell ref="A35:A39"/>
  </mergeCells>
  <pageMargins left="0.31496062992125984" right="0.31496062992125984" top="0.35433070866141736" bottom="0.35433070866141736" header="0.31496062992125984" footer="0.31496062992125984"/>
  <pageSetup paperSize="9" scale="58" orientation="landscape" r:id="rId1"/>
  <rowBreaks count="1" manualBreakCount="1">
    <brk id="48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0"/>
  <sheetViews>
    <sheetView view="pageBreakPreview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2" sqref="E2:E3"/>
    </sheetView>
  </sheetViews>
  <sheetFormatPr defaultColWidth="9.140625" defaultRowHeight="15" x14ac:dyDescent="0.25"/>
  <cols>
    <col min="1" max="1" width="12.5703125" style="16" bestFit="1" customWidth="1"/>
    <col min="2" max="2" width="18.7109375" style="16" bestFit="1" customWidth="1"/>
    <col min="3" max="3" width="9.140625" style="16"/>
    <col min="4" max="4" width="12.42578125" style="16" customWidth="1"/>
    <col min="5" max="5" width="46" style="16" customWidth="1"/>
    <col min="6" max="6" width="13.5703125" style="16" customWidth="1"/>
    <col min="7" max="7" width="12.42578125" style="19" customWidth="1"/>
    <col min="8" max="9" width="6.140625" style="20" customWidth="1"/>
    <col min="10" max="11" width="5.28515625" style="22" customWidth="1"/>
    <col min="12" max="12" width="5" style="22" customWidth="1"/>
    <col min="13" max="13" width="5.140625" style="22" bestFit="1" customWidth="1"/>
    <col min="14" max="14" width="24" style="19" bestFit="1" customWidth="1"/>
    <col min="15" max="15" width="25.140625" style="128" customWidth="1"/>
    <col min="16" max="16" width="23.5703125" style="16" customWidth="1"/>
    <col min="17" max="17" width="22.140625" style="16" customWidth="1"/>
    <col min="18" max="248" width="9.140625" style="16"/>
    <col min="249" max="249" width="19.7109375" style="16" bestFit="1" customWidth="1"/>
    <col min="250" max="250" width="9.140625" style="16"/>
    <col min="251" max="251" width="13.28515625" style="16" customWidth="1"/>
    <col min="252" max="252" width="41.140625" style="16" customWidth="1"/>
    <col min="253" max="253" width="13.5703125" style="16" customWidth="1"/>
    <col min="254" max="254" width="11.5703125" style="16" customWidth="1"/>
    <col min="255" max="256" width="7.7109375" style="16" customWidth="1"/>
    <col min="257" max="257" width="7.28515625" style="16" bestFit="1" customWidth="1"/>
    <col min="258" max="258" width="6.7109375" style="16" customWidth="1"/>
    <col min="259" max="259" width="7.28515625" style="16" bestFit="1" customWidth="1"/>
    <col min="260" max="260" width="6.7109375" style="16" customWidth="1"/>
    <col min="261" max="261" width="17.7109375" style="16" bestFit="1" customWidth="1"/>
    <col min="262" max="262" width="10.28515625" style="16" bestFit="1" customWidth="1"/>
    <col min="263" max="504" width="9.140625" style="16"/>
    <col min="505" max="505" width="19.7109375" style="16" bestFit="1" customWidth="1"/>
    <col min="506" max="506" width="9.140625" style="16"/>
    <col min="507" max="507" width="13.28515625" style="16" customWidth="1"/>
    <col min="508" max="508" width="41.140625" style="16" customWidth="1"/>
    <col min="509" max="509" width="13.5703125" style="16" customWidth="1"/>
    <col min="510" max="510" width="11.5703125" style="16" customWidth="1"/>
    <col min="511" max="512" width="7.7109375" style="16" customWidth="1"/>
    <col min="513" max="513" width="7.28515625" style="16" bestFit="1" customWidth="1"/>
    <col min="514" max="514" width="6.7109375" style="16" customWidth="1"/>
    <col min="515" max="515" width="7.28515625" style="16" bestFit="1" customWidth="1"/>
    <col min="516" max="516" width="6.7109375" style="16" customWidth="1"/>
    <col min="517" max="517" width="17.7109375" style="16" bestFit="1" customWidth="1"/>
    <col min="518" max="518" width="10.28515625" style="16" bestFit="1" customWidth="1"/>
    <col min="519" max="760" width="9.140625" style="16"/>
    <col min="761" max="761" width="19.7109375" style="16" bestFit="1" customWidth="1"/>
    <col min="762" max="762" width="9.140625" style="16"/>
    <col min="763" max="763" width="13.28515625" style="16" customWidth="1"/>
    <col min="764" max="764" width="41.140625" style="16" customWidth="1"/>
    <col min="765" max="765" width="13.5703125" style="16" customWidth="1"/>
    <col min="766" max="766" width="11.5703125" style="16" customWidth="1"/>
    <col min="767" max="768" width="7.7109375" style="16" customWidth="1"/>
    <col min="769" max="769" width="7.28515625" style="16" bestFit="1" customWidth="1"/>
    <col min="770" max="770" width="6.7109375" style="16" customWidth="1"/>
    <col min="771" max="771" width="7.28515625" style="16" bestFit="1" customWidth="1"/>
    <col min="772" max="772" width="6.7109375" style="16" customWidth="1"/>
    <col min="773" max="773" width="17.7109375" style="16" bestFit="1" customWidth="1"/>
    <col min="774" max="774" width="10.28515625" style="16" bestFit="1" customWidth="1"/>
    <col min="775" max="1016" width="9.140625" style="16"/>
    <col min="1017" max="1017" width="19.7109375" style="16" bestFit="1" customWidth="1"/>
    <col min="1018" max="1018" width="9.140625" style="16"/>
    <col min="1019" max="1019" width="13.28515625" style="16" customWidth="1"/>
    <col min="1020" max="1020" width="41.140625" style="16" customWidth="1"/>
    <col min="1021" max="1021" width="13.5703125" style="16" customWidth="1"/>
    <col min="1022" max="1022" width="11.5703125" style="16" customWidth="1"/>
    <col min="1023" max="1024" width="7.7109375" style="16" customWidth="1"/>
    <col min="1025" max="1025" width="7.28515625" style="16" bestFit="1" customWidth="1"/>
    <col min="1026" max="1026" width="6.7109375" style="16" customWidth="1"/>
    <col min="1027" max="1027" width="7.28515625" style="16" bestFit="1" customWidth="1"/>
    <col min="1028" max="1028" width="6.7109375" style="16" customWidth="1"/>
    <col min="1029" max="1029" width="17.7109375" style="16" bestFit="1" customWidth="1"/>
    <col min="1030" max="1030" width="10.28515625" style="16" bestFit="1" customWidth="1"/>
    <col min="1031" max="1272" width="9.140625" style="16"/>
    <col min="1273" max="1273" width="19.7109375" style="16" bestFit="1" customWidth="1"/>
    <col min="1274" max="1274" width="9.140625" style="16"/>
    <col min="1275" max="1275" width="13.28515625" style="16" customWidth="1"/>
    <col min="1276" max="1276" width="41.140625" style="16" customWidth="1"/>
    <col min="1277" max="1277" width="13.5703125" style="16" customWidth="1"/>
    <col min="1278" max="1278" width="11.5703125" style="16" customWidth="1"/>
    <col min="1279" max="1280" width="7.7109375" style="16" customWidth="1"/>
    <col min="1281" max="1281" width="7.28515625" style="16" bestFit="1" customWidth="1"/>
    <col min="1282" max="1282" width="6.7109375" style="16" customWidth="1"/>
    <col min="1283" max="1283" width="7.28515625" style="16" bestFit="1" customWidth="1"/>
    <col min="1284" max="1284" width="6.7109375" style="16" customWidth="1"/>
    <col min="1285" max="1285" width="17.7109375" style="16" bestFit="1" customWidth="1"/>
    <col min="1286" max="1286" width="10.28515625" style="16" bestFit="1" customWidth="1"/>
    <col min="1287" max="1528" width="9.140625" style="16"/>
    <col min="1529" max="1529" width="19.7109375" style="16" bestFit="1" customWidth="1"/>
    <col min="1530" max="1530" width="9.140625" style="16"/>
    <col min="1531" max="1531" width="13.28515625" style="16" customWidth="1"/>
    <col min="1532" max="1532" width="41.140625" style="16" customWidth="1"/>
    <col min="1533" max="1533" width="13.5703125" style="16" customWidth="1"/>
    <col min="1534" max="1534" width="11.5703125" style="16" customWidth="1"/>
    <col min="1535" max="1536" width="7.7109375" style="16" customWidth="1"/>
    <col min="1537" max="1537" width="7.28515625" style="16" bestFit="1" customWidth="1"/>
    <col min="1538" max="1538" width="6.7109375" style="16" customWidth="1"/>
    <col min="1539" max="1539" width="7.28515625" style="16" bestFit="1" customWidth="1"/>
    <col min="1540" max="1540" width="6.7109375" style="16" customWidth="1"/>
    <col min="1541" max="1541" width="17.7109375" style="16" bestFit="1" customWidth="1"/>
    <col min="1542" max="1542" width="10.28515625" style="16" bestFit="1" customWidth="1"/>
    <col min="1543" max="1784" width="9.140625" style="16"/>
    <col min="1785" max="1785" width="19.7109375" style="16" bestFit="1" customWidth="1"/>
    <col min="1786" max="1786" width="9.140625" style="16"/>
    <col min="1787" max="1787" width="13.28515625" style="16" customWidth="1"/>
    <col min="1788" max="1788" width="41.140625" style="16" customWidth="1"/>
    <col min="1789" max="1789" width="13.5703125" style="16" customWidth="1"/>
    <col min="1790" max="1790" width="11.5703125" style="16" customWidth="1"/>
    <col min="1791" max="1792" width="7.7109375" style="16" customWidth="1"/>
    <col min="1793" max="1793" width="7.28515625" style="16" bestFit="1" customWidth="1"/>
    <col min="1794" max="1794" width="6.7109375" style="16" customWidth="1"/>
    <col min="1795" max="1795" width="7.28515625" style="16" bestFit="1" customWidth="1"/>
    <col min="1796" max="1796" width="6.7109375" style="16" customWidth="1"/>
    <col min="1797" max="1797" width="17.7109375" style="16" bestFit="1" customWidth="1"/>
    <col min="1798" max="1798" width="10.28515625" style="16" bestFit="1" customWidth="1"/>
    <col min="1799" max="2040" width="9.140625" style="16"/>
    <col min="2041" max="2041" width="19.7109375" style="16" bestFit="1" customWidth="1"/>
    <col min="2042" max="2042" width="9.140625" style="16"/>
    <col min="2043" max="2043" width="13.28515625" style="16" customWidth="1"/>
    <col min="2044" max="2044" width="41.140625" style="16" customWidth="1"/>
    <col min="2045" max="2045" width="13.5703125" style="16" customWidth="1"/>
    <col min="2046" max="2046" width="11.5703125" style="16" customWidth="1"/>
    <col min="2047" max="2048" width="7.7109375" style="16" customWidth="1"/>
    <col min="2049" max="2049" width="7.28515625" style="16" bestFit="1" customWidth="1"/>
    <col min="2050" max="2050" width="6.7109375" style="16" customWidth="1"/>
    <col min="2051" max="2051" width="7.28515625" style="16" bestFit="1" customWidth="1"/>
    <col min="2052" max="2052" width="6.7109375" style="16" customWidth="1"/>
    <col min="2053" max="2053" width="17.7109375" style="16" bestFit="1" customWidth="1"/>
    <col min="2054" max="2054" width="10.28515625" style="16" bestFit="1" customWidth="1"/>
    <col min="2055" max="2296" width="9.140625" style="16"/>
    <col min="2297" max="2297" width="19.7109375" style="16" bestFit="1" customWidth="1"/>
    <col min="2298" max="2298" width="9.140625" style="16"/>
    <col min="2299" max="2299" width="13.28515625" style="16" customWidth="1"/>
    <col min="2300" max="2300" width="41.140625" style="16" customWidth="1"/>
    <col min="2301" max="2301" width="13.5703125" style="16" customWidth="1"/>
    <col min="2302" max="2302" width="11.5703125" style="16" customWidth="1"/>
    <col min="2303" max="2304" width="7.7109375" style="16" customWidth="1"/>
    <col min="2305" max="2305" width="7.28515625" style="16" bestFit="1" customWidth="1"/>
    <col min="2306" max="2306" width="6.7109375" style="16" customWidth="1"/>
    <col min="2307" max="2307" width="7.28515625" style="16" bestFit="1" customWidth="1"/>
    <col min="2308" max="2308" width="6.7109375" style="16" customWidth="1"/>
    <col min="2309" max="2309" width="17.7109375" style="16" bestFit="1" customWidth="1"/>
    <col min="2310" max="2310" width="10.28515625" style="16" bestFit="1" customWidth="1"/>
    <col min="2311" max="2552" width="9.140625" style="16"/>
    <col min="2553" max="2553" width="19.7109375" style="16" bestFit="1" customWidth="1"/>
    <col min="2554" max="2554" width="9.140625" style="16"/>
    <col min="2555" max="2555" width="13.28515625" style="16" customWidth="1"/>
    <col min="2556" max="2556" width="41.140625" style="16" customWidth="1"/>
    <col min="2557" max="2557" width="13.5703125" style="16" customWidth="1"/>
    <col min="2558" max="2558" width="11.5703125" style="16" customWidth="1"/>
    <col min="2559" max="2560" width="7.7109375" style="16" customWidth="1"/>
    <col min="2561" max="2561" width="7.28515625" style="16" bestFit="1" customWidth="1"/>
    <col min="2562" max="2562" width="6.7109375" style="16" customWidth="1"/>
    <col min="2563" max="2563" width="7.28515625" style="16" bestFit="1" customWidth="1"/>
    <col min="2564" max="2564" width="6.7109375" style="16" customWidth="1"/>
    <col min="2565" max="2565" width="17.7109375" style="16" bestFit="1" customWidth="1"/>
    <col min="2566" max="2566" width="10.28515625" style="16" bestFit="1" customWidth="1"/>
    <col min="2567" max="2808" width="9.140625" style="16"/>
    <col min="2809" max="2809" width="19.7109375" style="16" bestFit="1" customWidth="1"/>
    <col min="2810" max="2810" width="9.140625" style="16"/>
    <col min="2811" max="2811" width="13.28515625" style="16" customWidth="1"/>
    <col min="2812" max="2812" width="41.140625" style="16" customWidth="1"/>
    <col min="2813" max="2813" width="13.5703125" style="16" customWidth="1"/>
    <col min="2814" max="2814" width="11.5703125" style="16" customWidth="1"/>
    <col min="2815" max="2816" width="7.7109375" style="16" customWidth="1"/>
    <col min="2817" max="2817" width="7.28515625" style="16" bestFit="1" customWidth="1"/>
    <col min="2818" max="2818" width="6.7109375" style="16" customWidth="1"/>
    <col min="2819" max="2819" width="7.28515625" style="16" bestFit="1" customWidth="1"/>
    <col min="2820" max="2820" width="6.7109375" style="16" customWidth="1"/>
    <col min="2821" max="2821" width="17.7109375" style="16" bestFit="1" customWidth="1"/>
    <col min="2822" max="2822" width="10.28515625" style="16" bestFit="1" customWidth="1"/>
    <col min="2823" max="3064" width="9.140625" style="16"/>
    <col min="3065" max="3065" width="19.7109375" style="16" bestFit="1" customWidth="1"/>
    <col min="3066" max="3066" width="9.140625" style="16"/>
    <col min="3067" max="3067" width="13.28515625" style="16" customWidth="1"/>
    <col min="3068" max="3068" width="41.140625" style="16" customWidth="1"/>
    <col min="3069" max="3069" width="13.5703125" style="16" customWidth="1"/>
    <col min="3070" max="3070" width="11.5703125" style="16" customWidth="1"/>
    <col min="3071" max="3072" width="7.7109375" style="16" customWidth="1"/>
    <col min="3073" max="3073" width="7.28515625" style="16" bestFit="1" customWidth="1"/>
    <col min="3074" max="3074" width="6.7109375" style="16" customWidth="1"/>
    <col min="3075" max="3075" width="7.28515625" style="16" bestFit="1" customWidth="1"/>
    <col min="3076" max="3076" width="6.7109375" style="16" customWidth="1"/>
    <col min="3077" max="3077" width="17.7109375" style="16" bestFit="1" customWidth="1"/>
    <col min="3078" max="3078" width="10.28515625" style="16" bestFit="1" customWidth="1"/>
    <col min="3079" max="3320" width="9.140625" style="16"/>
    <col min="3321" max="3321" width="19.7109375" style="16" bestFit="1" customWidth="1"/>
    <col min="3322" max="3322" width="9.140625" style="16"/>
    <col min="3323" max="3323" width="13.28515625" style="16" customWidth="1"/>
    <col min="3324" max="3324" width="41.140625" style="16" customWidth="1"/>
    <col min="3325" max="3325" width="13.5703125" style="16" customWidth="1"/>
    <col min="3326" max="3326" width="11.5703125" style="16" customWidth="1"/>
    <col min="3327" max="3328" width="7.7109375" style="16" customWidth="1"/>
    <col min="3329" max="3329" width="7.28515625" style="16" bestFit="1" customWidth="1"/>
    <col min="3330" max="3330" width="6.7109375" style="16" customWidth="1"/>
    <col min="3331" max="3331" width="7.28515625" style="16" bestFit="1" customWidth="1"/>
    <col min="3332" max="3332" width="6.7109375" style="16" customWidth="1"/>
    <col min="3333" max="3333" width="17.7109375" style="16" bestFit="1" customWidth="1"/>
    <col min="3334" max="3334" width="10.28515625" style="16" bestFit="1" customWidth="1"/>
    <col min="3335" max="3576" width="9.140625" style="16"/>
    <col min="3577" max="3577" width="19.7109375" style="16" bestFit="1" customWidth="1"/>
    <col min="3578" max="3578" width="9.140625" style="16"/>
    <col min="3579" max="3579" width="13.28515625" style="16" customWidth="1"/>
    <col min="3580" max="3580" width="41.140625" style="16" customWidth="1"/>
    <col min="3581" max="3581" width="13.5703125" style="16" customWidth="1"/>
    <col min="3582" max="3582" width="11.5703125" style="16" customWidth="1"/>
    <col min="3583" max="3584" width="7.7109375" style="16" customWidth="1"/>
    <col min="3585" max="3585" width="7.28515625" style="16" bestFit="1" customWidth="1"/>
    <col min="3586" max="3586" width="6.7109375" style="16" customWidth="1"/>
    <col min="3587" max="3587" width="7.28515625" style="16" bestFit="1" customWidth="1"/>
    <col min="3588" max="3588" width="6.7109375" style="16" customWidth="1"/>
    <col min="3589" max="3589" width="17.7109375" style="16" bestFit="1" customWidth="1"/>
    <col min="3590" max="3590" width="10.28515625" style="16" bestFit="1" customWidth="1"/>
    <col min="3591" max="3832" width="9.140625" style="16"/>
    <col min="3833" max="3833" width="19.7109375" style="16" bestFit="1" customWidth="1"/>
    <col min="3834" max="3834" width="9.140625" style="16"/>
    <col min="3835" max="3835" width="13.28515625" style="16" customWidth="1"/>
    <col min="3836" max="3836" width="41.140625" style="16" customWidth="1"/>
    <col min="3837" max="3837" width="13.5703125" style="16" customWidth="1"/>
    <col min="3838" max="3838" width="11.5703125" style="16" customWidth="1"/>
    <col min="3839" max="3840" width="7.7109375" style="16" customWidth="1"/>
    <col min="3841" max="3841" width="7.28515625" style="16" bestFit="1" customWidth="1"/>
    <col min="3842" max="3842" width="6.7109375" style="16" customWidth="1"/>
    <col min="3843" max="3843" width="7.28515625" style="16" bestFit="1" customWidth="1"/>
    <col min="3844" max="3844" width="6.7109375" style="16" customWidth="1"/>
    <col min="3845" max="3845" width="17.7109375" style="16" bestFit="1" customWidth="1"/>
    <col min="3846" max="3846" width="10.28515625" style="16" bestFit="1" customWidth="1"/>
    <col min="3847" max="4088" width="9.140625" style="16"/>
    <col min="4089" max="4089" width="19.7109375" style="16" bestFit="1" customWidth="1"/>
    <col min="4090" max="4090" width="9.140625" style="16"/>
    <col min="4091" max="4091" width="13.28515625" style="16" customWidth="1"/>
    <col min="4092" max="4092" width="41.140625" style="16" customWidth="1"/>
    <col min="4093" max="4093" width="13.5703125" style="16" customWidth="1"/>
    <col min="4094" max="4094" width="11.5703125" style="16" customWidth="1"/>
    <col min="4095" max="4096" width="7.7109375" style="16" customWidth="1"/>
    <col min="4097" max="4097" width="7.28515625" style="16" bestFit="1" customWidth="1"/>
    <col min="4098" max="4098" width="6.7109375" style="16" customWidth="1"/>
    <col min="4099" max="4099" width="7.28515625" style="16" bestFit="1" customWidth="1"/>
    <col min="4100" max="4100" width="6.7109375" style="16" customWidth="1"/>
    <col min="4101" max="4101" width="17.7109375" style="16" bestFit="1" customWidth="1"/>
    <col min="4102" max="4102" width="10.28515625" style="16" bestFit="1" customWidth="1"/>
    <col min="4103" max="4344" width="9.140625" style="16"/>
    <col min="4345" max="4345" width="19.7109375" style="16" bestFit="1" customWidth="1"/>
    <col min="4346" max="4346" width="9.140625" style="16"/>
    <col min="4347" max="4347" width="13.28515625" style="16" customWidth="1"/>
    <col min="4348" max="4348" width="41.140625" style="16" customWidth="1"/>
    <col min="4349" max="4349" width="13.5703125" style="16" customWidth="1"/>
    <col min="4350" max="4350" width="11.5703125" style="16" customWidth="1"/>
    <col min="4351" max="4352" width="7.7109375" style="16" customWidth="1"/>
    <col min="4353" max="4353" width="7.28515625" style="16" bestFit="1" customWidth="1"/>
    <col min="4354" max="4354" width="6.7109375" style="16" customWidth="1"/>
    <col min="4355" max="4355" width="7.28515625" style="16" bestFit="1" customWidth="1"/>
    <col min="4356" max="4356" width="6.7109375" style="16" customWidth="1"/>
    <col min="4357" max="4357" width="17.7109375" style="16" bestFit="1" customWidth="1"/>
    <col min="4358" max="4358" width="10.28515625" style="16" bestFit="1" customWidth="1"/>
    <col min="4359" max="4600" width="9.140625" style="16"/>
    <col min="4601" max="4601" width="19.7109375" style="16" bestFit="1" customWidth="1"/>
    <col min="4602" max="4602" width="9.140625" style="16"/>
    <col min="4603" max="4603" width="13.28515625" style="16" customWidth="1"/>
    <col min="4604" max="4604" width="41.140625" style="16" customWidth="1"/>
    <col min="4605" max="4605" width="13.5703125" style="16" customWidth="1"/>
    <col min="4606" max="4606" width="11.5703125" style="16" customWidth="1"/>
    <col min="4607" max="4608" width="7.7109375" style="16" customWidth="1"/>
    <col min="4609" max="4609" width="7.28515625" style="16" bestFit="1" customWidth="1"/>
    <col min="4610" max="4610" width="6.7109375" style="16" customWidth="1"/>
    <col min="4611" max="4611" width="7.28515625" style="16" bestFit="1" customWidth="1"/>
    <col min="4612" max="4612" width="6.7109375" style="16" customWidth="1"/>
    <col min="4613" max="4613" width="17.7109375" style="16" bestFit="1" customWidth="1"/>
    <col min="4614" max="4614" width="10.28515625" style="16" bestFit="1" customWidth="1"/>
    <col min="4615" max="4856" width="9.140625" style="16"/>
    <col min="4857" max="4857" width="19.7109375" style="16" bestFit="1" customWidth="1"/>
    <col min="4858" max="4858" width="9.140625" style="16"/>
    <col min="4859" max="4859" width="13.28515625" style="16" customWidth="1"/>
    <col min="4860" max="4860" width="41.140625" style="16" customWidth="1"/>
    <col min="4861" max="4861" width="13.5703125" style="16" customWidth="1"/>
    <col min="4862" max="4862" width="11.5703125" style="16" customWidth="1"/>
    <col min="4863" max="4864" width="7.7109375" style="16" customWidth="1"/>
    <col min="4865" max="4865" width="7.28515625" style="16" bestFit="1" customWidth="1"/>
    <col min="4866" max="4866" width="6.7109375" style="16" customWidth="1"/>
    <col min="4867" max="4867" width="7.28515625" style="16" bestFit="1" customWidth="1"/>
    <col min="4868" max="4868" width="6.7109375" style="16" customWidth="1"/>
    <col min="4869" max="4869" width="17.7109375" style="16" bestFit="1" customWidth="1"/>
    <col min="4870" max="4870" width="10.28515625" style="16" bestFit="1" customWidth="1"/>
    <col min="4871" max="5112" width="9.140625" style="16"/>
    <col min="5113" max="5113" width="19.7109375" style="16" bestFit="1" customWidth="1"/>
    <col min="5114" max="5114" width="9.140625" style="16"/>
    <col min="5115" max="5115" width="13.28515625" style="16" customWidth="1"/>
    <col min="5116" max="5116" width="41.140625" style="16" customWidth="1"/>
    <col min="5117" max="5117" width="13.5703125" style="16" customWidth="1"/>
    <col min="5118" max="5118" width="11.5703125" style="16" customWidth="1"/>
    <col min="5119" max="5120" width="7.7109375" style="16" customWidth="1"/>
    <col min="5121" max="5121" width="7.28515625" style="16" bestFit="1" customWidth="1"/>
    <col min="5122" max="5122" width="6.7109375" style="16" customWidth="1"/>
    <col min="5123" max="5123" width="7.28515625" style="16" bestFit="1" customWidth="1"/>
    <col min="5124" max="5124" width="6.7109375" style="16" customWidth="1"/>
    <col min="5125" max="5125" width="17.7109375" style="16" bestFit="1" customWidth="1"/>
    <col min="5126" max="5126" width="10.28515625" style="16" bestFit="1" customWidth="1"/>
    <col min="5127" max="5368" width="9.140625" style="16"/>
    <col min="5369" max="5369" width="19.7109375" style="16" bestFit="1" customWidth="1"/>
    <col min="5370" max="5370" width="9.140625" style="16"/>
    <col min="5371" max="5371" width="13.28515625" style="16" customWidth="1"/>
    <col min="5372" max="5372" width="41.140625" style="16" customWidth="1"/>
    <col min="5373" max="5373" width="13.5703125" style="16" customWidth="1"/>
    <col min="5374" max="5374" width="11.5703125" style="16" customWidth="1"/>
    <col min="5375" max="5376" width="7.7109375" style="16" customWidth="1"/>
    <col min="5377" max="5377" width="7.28515625" style="16" bestFit="1" customWidth="1"/>
    <col min="5378" max="5378" width="6.7109375" style="16" customWidth="1"/>
    <col min="5379" max="5379" width="7.28515625" style="16" bestFit="1" customWidth="1"/>
    <col min="5380" max="5380" width="6.7109375" style="16" customWidth="1"/>
    <col min="5381" max="5381" width="17.7109375" style="16" bestFit="1" customWidth="1"/>
    <col min="5382" max="5382" width="10.28515625" style="16" bestFit="1" customWidth="1"/>
    <col min="5383" max="5624" width="9.140625" style="16"/>
    <col min="5625" max="5625" width="19.7109375" style="16" bestFit="1" customWidth="1"/>
    <col min="5626" max="5626" width="9.140625" style="16"/>
    <col min="5627" max="5627" width="13.28515625" style="16" customWidth="1"/>
    <col min="5628" max="5628" width="41.140625" style="16" customWidth="1"/>
    <col min="5629" max="5629" width="13.5703125" style="16" customWidth="1"/>
    <col min="5630" max="5630" width="11.5703125" style="16" customWidth="1"/>
    <col min="5631" max="5632" width="7.7109375" style="16" customWidth="1"/>
    <col min="5633" max="5633" width="7.28515625" style="16" bestFit="1" customWidth="1"/>
    <col min="5634" max="5634" width="6.7109375" style="16" customWidth="1"/>
    <col min="5635" max="5635" width="7.28515625" style="16" bestFit="1" customWidth="1"/>
    <col min="5636" max="5636" width="6.7109375" style="16" customWidth="1"/>
    <col min="5637" max="5637" width="17.7109375" style="16" bestFit="1" customWidth="1"/>
    <col min="5638" max="5638" width="10.28515625" style="16" bestFit="1" customWidth="1"/>
    <col min="5639" max="5880" width="9.140625" style="16"/>
    <col min="5881" max="5881" width="19.7109375" style="16" bestFit="1" customWidth="1"/>
    <col min="5882" max="5882" width="9.140625" style="16"/>
    <col min="5883" max="5883" width="13.28515625" style="16" customWidth="1"/>
    <col min="5884" max="5884" width="41.140625" style="16" customWidth="1"/>
    <col min="5885" max="5885" width="13.5703125" style="16" customWidth="1"/>
    <col min="5886" max="5886" width="11.5703125" style="16" customWidth="1"/>
    <col min="5887" max="5888" width="7.7109375" style="16" customWidth="1"/>
    <col min="5889" max="5889" width="7.28515625" style="16" bestFit="1" customWidth="1"/>
    <col min="5890" max="5890" width="6.7109375" style="16" customWidth="1"/>
    <col min="5891" max="5891" width="7.28515625" style="16" bestFit="1" customWidth="1"/>
    <col min="5892" max="5892" width="6.7109375" style="16" customWidth="1"/>
    <col min="5893" max="5893" width="17.7109375" style="16" bestFit="1" customWidth="1"/>
    <col min="5894" max="5894" width="10.28515625" style="16" bestFit="1" customWidth="1"/>
    <col min="5895" max="6136" width="9.140625" style="16"/>
    <col min="6137" max="6137" width="19.7109375" style="16" bestFit="1" customWidth="1"/>
    <col min="6138" max="6138" width="9.140625" style="16"/>
    <col min="6139" max="6139" width="13.28515625" style="16" customWidth="1"/>
    <col min="6140" max="6140" width="41.140625" style="16" customWidth="1"/>
    <col min="6141" max="6141" width="13.5703125" style="16" customWidth="1"/>
    <col min="6142" max="6142" width="11.5703125" style="16" customWidth="1"/>
    <col min="6143" max="6144" width="7.7109375" style="16" customWidth="1"/>
    <col min="6145" max="6145" width="7.28515625" style="16" bestFit="1" customWidth="1"/>
    <col min="6146" max="6146" width="6.7109375" style="16" customWidth="1"/>
    <col min="6147" max="6147" width="7.28515625" style="16" bestFit="1" customWidth="1"/>
    <col min="6148" max="6148" width="6.7109375" style="16" customWidth="1"/>
    <col min="6149" max="6149" width="17.7109375" style="16" bestFit="1" customWidth="1"/>
    <col min="6150" max="6150" width="10.28515625" style="16" bestFit="1" customWidth="1"/>
    <col min="6151" max="6392" width="9.140625" style="16"/>
    <col min="6393" max="6393" width="19.7109375" style="16" bestFit="1" customWidth="1"/>
    <col min="6394" max="6394" width="9.140625" style="16"/>
    <col min="6395" max="6395" width="13.28515625" style="16" customWidth="1"/>
    <col min="6396" max="6396" width="41.140625" style="16" customWidth="1"/>
    <col min="6397" max="6397" width="13.5703125" style="16" customWidth="1"/>
    <col min="6398" max="6398" width="11.5703125" style="16" customWidth="1"/>
    <col min="6399" max="6400" width="7.7109375" style="16" customWidth="1"/>
    <col min="6401" max="6401" width="7.28515625" style="16" bestFit="1" customWidth="1"/>
    <col min="6402" max="6402" width="6.7109375" style="16" customWidth="1"/>
    <col min="6403" max="6403" width="7.28515625" style="16" bestFit="1" customWidth="1"/>
    <col min="6404" max="6404" width="6.7109375" style="16" customWidth="1"/>
    <col min="6405" max="6405" width="17.7109375" style="16" bestFit="1" customWidth="1"/>
    <col min="6406" max="6406" width="10.28515625" style="16" bestFit="1" customWidth="1"/>
    <col min="6407" max="6648" width="9.140625" style="16"/>
    <col min="6649" max="6649" width="19.7109375" style="16" bestFit="1" customWidth="1"/>
    <col min="6650" max="6650" width="9.140625" style="16"/>
    <col min="6651" max="6651" width="13.28515625" style="16" customWidth="1"/>
    <col min="6652" max="6652" width="41.140625" style="16" customWidth="1"/>
    <col min="6653" max="6653" width="13.5703125" style="16" customWidth="1"/>
    <col min="6654" max="6654" width="11.5703125" style="16" customWidth="1"/>
    <col min="6655" max="6656" width="7.7109375" style="16" customWidth="1"/>
    <col min="6657" max="6657" width="7.28515625" style="16" bestFit="1" customWidth="1"/>
    <col min="6658" max="6658" width="6.7109375" style="16" customWidth="1"/>
    <col min="6659" max="6659" width="7.28515625" style="16" bestFit="1" customWidth="1"/>
    <col min="6660" max="6660" width="6.7109375" style="16" customWidth="1"/>
    <col min="6661" max="6661" width="17.7109375" style="16" bestFit="1" customWidth="1"/>
    <col min="6662" max="6662" width="10.28515625" style="16" bestFit="1" customWidth="1"/>
    <col min="6663" max="6904" width="9.140625" style="16"/>
    <col min="6905" max="6905" width="19.7109375" style="16" bestFit="1" customWidth="1"/>
    <col min="6906" max="6906" width="9.140625" style="16"/>
    <col min="6907" max="6907" width="13.28515625" style="16" customWidth="1"/>
    <col min="6908" max="6908" width="41.140625" style="16" customWidth="1"/>
    <col min="6909" max="6909" width="13.5703125" style="16" customWidth="1"/>
    <col min="6910" max="6910" width="11.5703125" style="16" customWidth="1"/>
    <col min="6911" max="6912" width="7.7109375" style="16" customWidth="1"/>
    <col min="6913" max="6913" width="7.28515625" style="16" bestFit="1" customWidth="1"/>
    <col min="6914" max="6914" width="6.7109375" style="16" customWidth="1"/>
    <col min="6915" max="6915" width="7.28515625" style="16" bestFit="1" customWidth="1"/>
    <col min="6916" max="6916" width="6.7109375" style="16" customWidth="1"/>
    <col min="6917" max="6917" width="17.7109375" style="16" bestFit="1" customWidth="1"/>
    <col min="6918" max="6918" width="10.28515625" style="16" bestFit="1" customWidth="1"/>
    <col min="6919" max="7160" width="9.140625" style="16"/>
    <col min="7161" max="7161" width="19.7109375" style="16" bestFit="1" customWidth="1"/>
    <col min="7162" max="7162" width="9.140625" style="16"/>
    <col min="7163" max="7163" width="13.28515625" style="16" customWidth="1"/>
    <col min="7164" max="7164" width="41.140625" style="16" customWidth="1"/>
    <col min="7165" max="7165" width="13.5703125" style="16" customWidth="1"/>
    <col min="7166" max="7166" width="11.5703125" style="16" customWidth="1"/>
    <col min="7167" max="7168" width="7.7109375" style="16" customWidth="1"/>
    <col min="7169" max="7169" width="7.28515625" style="16" bestFit="1" customWidth="1"/>
    <col min="7170" max="7170" width="6.7109375" style="16" customWidth="1"/>
    <col min="7171" max="7171" width="7.28515625" style="16" bestFit="1" customWidth="1"/>
    <col min="7172" max="7172" width="6.7109375" style="16" customWidth="1"/>
    <col min="7173" max="7173" width="17.7109375" style="16" bestFit="1" customWidth="1"/>
    <col min="7174" max="7174" width="10.28515625" style="16" bestFit="1" customWidth="1"/>
    <col min="7175" max="7416" width="9.140625" style="16"/>
    <col min="7417" max="7417" width="19.7109375" style="16" bestFit="1" customWidth="1"/>
    <col min="7418" max="7418" width="9.140625" style="16"/>
    <col min="7419" max="7419" width="13.28515625" style="16" customWidth="1"/>
    <col min="7420" max="7420" width="41.140625" style="16" customWidth="1"/>
    <col min="7421" max="7421" width="13.5703125" style="16" customWidth="1"/>
    <col min="7422" max="7422" width="11.5703125" style="16" customWidth="1"/>
    <col min="7423" max="7424" width="7.7109375" style="16" customWidth="1"/>
    <col min="7425" max="7425" width="7.28515625" style="16" bestFit="1" customWidth="1"/>
    <col min="7426" max="7426" width="6.7109375" style="16" customWidth="1"/>
    <col min="7427" max="7427" width="7.28515625" style="16" bestFit="1" customWidth="1"/>
    <col min="7428" max="7428" width="6.7109375" style="16" customWidth="1"/>
    <col min="7429" max="7429" width="17.7109375" style="16" bestFit="1" customWidth="1"/>
    <col min="7430" max="7430" width="10.28515625" style="16" bestFit="1" customWidth="1"/>
    <col min="7431" max="7672" width="9.140625" style="16"/>
    <col min="7673" max="7673" width="19.7109375" style="16" bestFit="1" customWidth="1"/>
    <col min="7674" max="7674" width="9.140625" style="16"/>
    <col min="7675" max="7675" width="13.28515625" style="16" customWidth="1"/>
    <col min="7676" max="7676" width="41.140625" style="16" customWidth="1"/>
    <col min="7677" max="7677" width="13.5703125" style="16" customWidth="1"/>
    <col min="7678" max="7678" width="11.5703125" style="16" customWidth="1"/>
    <col min="7679" max="7680" width="7.7109375" style="16" customWidth="1"/>
    <col min="7681" max="7681" width="7.28515625" style="16" bestFit="1" customWidth="1"/>
    <col min="7682" max="7682" width="6.7109375" style="16" customWidth="1"/>
    <col min="7683" max="7683" width="7.28515625" style="16" bestFit="1" customWidth="1"/>
    <col min="7684" max="7684" width="6.7109375" style="16" customWidth="1"/>
    <col min="7685" max="7685" width="17.7109375" style="16" bestFit="1" customWidth="1"/>
    <col min="7686" max="7686" width="10.28515625" style="16" bestFit="1" customWidth="1"/>
    <col min="7687" max="7928" width="9.140625" style="16"/>
    <col min="7929" max="7929" width="19.7109375" style="16" bestFit="1" customWidth="1"/>
    <col min="7930" max="7930" width="9.140625" style="16"/>
    <col min="7931" max="7931" width="13.28515625" style="16" customWidth="1"/>
    <col min="7932" max="7932" width="41.140625" style="16" customWidth="1"/>
    <col min="7933" max="7933" width="13.5703125" style="16" customWidth="1"/>
    <col min="7934" max="7934" width="11.5703125" style="16" customWidth="1"/>
    <col min="7935" max="7936" width="7.7109375" style="16" customWidth="1"/>
    <col min="7937" max="7937" width="7.28515625" style="16" bestFit="1" customWidth="1"/>
    <col min="7938" max="7938" width="6.7109375" style="16" customWidth="1"/>
    <col min="7939" max="7939" width="7.28515625" style="16" bestFit="1" customWidth="1"/>
    <col min="7940" max="7940" width="6.7109375" style="16" customWidth="1"/>
    <col min="7941" max="7941" width="17.7109375" style="16" bestFit="1" customWidth="1"/>
    <col min="7942" max="7942" width="10.28515625" style="16" bestFit="1" customWidth="1"/>
    <col min="7943" max="8184" width="9.140625" style="16"/>
    <col min="8185" max="8185" width="19.7109375" style="16" bestFit="1" customWidth="1"/>
    <col min="8186" max="8186" width="9.140625" style="16"/>
    <col min="8187" max="8187" width="13.28515625" style="16" customWidth="1"/>
    <col min="8188" max="8188" width="41.140625" style="16" customWidth="1"/>
    <col min="8189" max="8189" width="13.5703125" style="16" customWidth="1"/>
    <col min="8190" max="8190" width="11.5703125" style="16" customWidth="1"/>
    <col min="8191" max="8192" width="7.7109375" style="16" customWidth="1"/>
    <col min="8193" max="8193" width="7.28515625" style="16" bestFit="1" customWidth="1"/>
    <col min="8194" max="8194" width="6.7109375" style="16" customWidth="1"/>
    <col min="8195" max="8195" width="7.28515625" style="16" bestFit="1" customWidth="1"/>
    <col min="8196" max="8196" width="6.7109375" style="16" customWidth="1"/>
    <col min="8197" max="8197" width="17.7109375" style="16" bestFit="1" customWidth="1"/>
    <col min="8198" max="8198" width="10.28515625" style="16" bestFit="1" customWidth="1"/>
    <col min="8199" max="8440" width="9.140625" style="16"/>
    <col min="8441" max="8441" width="19.7109375" style="16" bestFit="1" customWidth="1"/>
    <col min="8442" max="8442" width="9.140625" style="16"/>
    <col min="8443" max="8443" width="13.28515625" style="16" customWidth="1"/>
    <col min="8444" max="8444" width="41.140625" style="16" customWidth="1"/>
    <col min="8445" max="8445" width="13.5703125" style="16" customWidth="1"/>
    <col min="8446" max="8446" width="11.5703125" style="16" customWidth="1"/>
    <col min="8447" max="8448" width="7.7109375" style="16" customWidth="1"/>
    <col min="8449" max="8449" width="7.28515625" style="16" bestFit="1" customWidth="1"/>
    <col min="8450" max="8450" width="6.7109375" style="16" customWidth="1"/>
    <col min="8451" max="8451" width="7.28515625" style="16" bestFit="1" customWidth="1"/>
    <col min="8452" max="8452" width="6.7109375" style="16" customWidth="1"/>
    <col min="8453" max="8453" width="17.7109375" style="16" bestFit="1" customWidth="1"/>
    <col min="8454" max="8454" width="10.28515625" style="16" bestFit="1" customWidth="1"/>
    <col min="8455" max="8696" width="9.140625" style="16"/>
    <col min="8697" max="8697" width="19.7109375" style="16" bestFit="1" customWidth="1"/>
    <col min="8698" max="8698" width="9.140625" style="16"/>
    <col min="8699" max="8699" width="13.28515625" style="16" customWidth="1"/>
    <col min="8700" max="8700" width="41.140625" style="16" customWidth="1"/>
    <col min="8701" max="8701" width="13.5703125" style="16" customWidth="1"/>
    <col min="8702" max="8702" width="11.5703125" style="16" customWidth="1"/>
    <col min="8703" max="8704" width="7.7109375" style="16" customWidth="1"/>
    <col min="8705" max="8705" width="7.28515625" style="16" bestFit="1" customWidth="1"/>
    <col min="8706" max="8706" width="6.7109375" style="16" customWidth="1"/>
    <col min="8707" max="8707" width="7.28515625" style="16" bestFit="1" customWidth="1"/>
    <col min="8708" max="8708" width="6.7109375" style="16" customWidth="1"/>
    <col min="8709" max="8709" width="17.7109375" style="16" bestFit="1" customWidth="1"/>
    <col min="8710" max="8710" width="10.28515625" style="16" bestFit="1" customWidth="1"/>
    <col min="8711" max="8952" width="9.140625" style="16"/>
    <col min="8953" max="8953" width="19.7109375" style="16" bestFit="1" customWidth="1"/>
    <col min="8954" max="8954" width="9.140625" style="16"/>
    <col min="8955" max="8955" width="13.28515625" style="16" customWidth="1"/>
    <col min="8956" max="8956" width="41.140625" style="16" customWidth="1"/>
    <col min="8957" max="8957" width="13.5703125" style="16" customWidth="1"/>
    <col min="8958" max="8958" width="11.5703125" style="16" customWidth="1"/>
    <col min="8959" max="8960" width="7.7109375" style="16" customWidth="1"/>
    <col min="8961" max="8961" width="7.28515625" style="16" bestFit="1" customWidth="1"/>
    <col min="8962" max="8962" width="6.7109375" style="16" customWidth="1"/>
    <col min="8963" max="8963" width="7.28515625" style="16" bestFit="1" customWidth="1"/>
    <col min="8964" max="8964" width="6.7109375" style="16" customWidth="1"/>
    <col min="8965" max="8965" width="17.7109375" style="16" bestFit="1" customWidth="1"/>
    <col min="8966" max="8966" width="10.28515625" style="16" bestFit="1" customWidth="1"/>
    <col min="8967" max="9208" width="9.140625" style="16"/>
    <col min="9209" max="9209" width="19.7109375" style="16" bestFit="1" customWidth="1"/>
    <col min="9210" max="9210" width="9.140625" style="16"/>
    <col min="9211" max="9211" width="13.28515625" style="16" customWidth="1"/>
    <col min="9212" max="9212" width="41.140625" style="16" customWidth="1"/>
    <col min="9213" max="9213" width="13.5703125" style="16" customWidth="1"/>
    <col min="9214" max="9214" width="11.5703125" style="16" customWidth="1"/>
    <col min="9215" max="9216" width="7.7109375" style="16" customWidth="1"/>
    <col min="9217" max="9217" width="7.28515625" style="16" bestFit="1" customWidth="1"/>
    <col min="9218" max="9218" width="6.7109375" style="16" customWidth="1"/>
    <col min="9219" max="9219" width="7.28515625" style="16" bestFit="1" customWidth="1"/>
    <col min="9220" max="9220" width="6.7109375" style="16" customWidth="1"/>
    <col min="9221" max="9221" width="17.7109375" style="16" bestFit="1" customWidth="1"/>
    <col min="9222" max="9222" width="10.28515625" style="16" bestFit="1" customWidth="1"/>
    <col min="9223" max="9464" width="9.140625" style="16"/>
    <col min="9465" max="9465" width="19.7109375" style="16" bestFit="1" customWidth="1"/>
    <col min="9466" max="9466" width="9.140625" style="16"/>
    <col min="9467" max="9467" width="13.28515625" style="16" customWidth="1"/>
    <col min="9468" max="9468" width="41.140625" style="16" customWidth="1"/>
    <col min="9469" max="9469" width="13.5703125" style="16" customWidth="1"/>
    <col min="9470" max="9470" width="11.5703125" style="16" customWidth="1"/>
    <col min="9471" max="9472" width="7.7109375" style="16" customWidth="1"/>
    <col min="9473" max="9473" width="7.28515625" style="16" bestFit="1" customWidth="1"/>
    <col min="9474" max="9474" width="6.7109375" style="16" customWidth="1"/>
    <col min="9475" max="9475" width="7.28515625" style="16" bestFit="1" customWidth="1"/>
    <col min="9476" max="9476" width="6.7109375" style="16" customWidth="1"/>
    <col min="9477" max="9477" width="17.7109375" style="16" bestFit="1" customWidth="1"/>
    <col min="9478" max="9478" width="10.28515625" style="16" bestFit="1" customWidth="1"/>
    <col min="9479" max="9720" width="9.140625" style="16"/>
    <col min="9721" max="9721" width="19.7109375" style="16" bestFit="1" customWidth="1"/>
    <col min="9722" max="9722" width="9.140625" style="16"/>
    <col min="9723" max="9723" width="13.28515625" style="16" customWidth="1"/>
    <col min="9724" max="9724" width="41.140625" style="16" customWidth="1"/>
    <col min="9725" max="9725" width="13.5703125" style="16" customWidth="1"/>
    <col min="9726" max="9726" width="11.5703125" style="16" customWidth="1"/>
    <col min="9727" max="9728" width="7.7109375" style="16" customWidth="1"/>
    <col min="9729" max="9729" width="7.28515625" style="16" bestFit="1" customWidth="1"/>
    <col min="9730" max="9730" width="6.7109375" style="16" customWidth="1"/>
    <col min="9731" max="9731" width="7.28515625" style="16" bestFit="1" customWidth="1"/>
    <col min="9732" max="9732" width="6.7109375" style="16" customWidth="1"/>
    <col min="9733" max="9733" width="17.7109375" style="16" bestFit="1" customWidth="1"/>
    <col min="9734" max="9734" width="10.28515625" style="16" bestFit="1" customWidth="1"/>
    <col min="9735" max="9976" width="9.140625" style="16"/>
    <col min="9977" max="9977" width="19.7109375" style="16" bestFit="1" customWidth="1"/>
    <col min="9978" max="9978" width="9.140625" style="16"/>
    <col min="9979" max="9979" width="13.28515625" style="16" customWidth="1"/>
    <col min="9980" max="9980" width="41.140625" style="16" customWidth="1"/>
    <col min="9981" max="9981" width="13.5703125" style="16" customWidth="1"/>
    <col min="9982" max="9982" width="11.5703125" style="16" customWidth="1"/>
    <col min="9983" max="9984" width="7.7109375" style="16" customWidth="1"/>
    <col min="9985" max="9985" width="7.28515625" style="16" bestFit="1" customWidth="1"/>
    <col min="9986" max="9986" width="6.7109375" style="16" customWidth="1"/>
    <col min="9987" max="9987" width="7.28515625" style="16" bestFit="1" customWidth="1"/>
    <col min="9988" max="9988" width="6.7109375" style="16" customWidth="1"/>
    <col min="9989" max="9989" width="17.7109375" style="16" bestFit="1" customWidth="1"/>
    <col min="9990" max="9990" width="10.28515625" style="16" bestFit="1" customWidth="1"/>
    <col min="9991" max="10232" width="9.140625" style="16"/>
    <col min="10233" max="10233" width="19.7109375" style="16" bestFit="1" customWidth="1"/>
    <col min="10234" max="10234" width="9.140625" style="16"/>
    <col min="10235" max="10235" width="13.28515625" style="16" customWidth="1"/>
    <col min="10236" max="10236" width="41.140625" style="16" customWidth="1"/>
    <col min="10237" max="10237" width="13.5703125" style="16" customWidth="1"/>
    <col min="10238" max="10238" width="11.5703125" style="16" customWidth="1"/>
    <col min="10239" max="10240" width="7.7109375" style="16" customWidth="1"/>
    <col min="10241" max="10241" width="7.28515625" style="16" bestFit="1" customWidth="1"/>
    <col min="10242" max="10242" width="6.7109375" style="16" customWidth="1"/>
    <col min="10243" max="10243" width="7.28515625" style="16" bestFit="1" customWidth="1"/>
    <col min="10244" max="10244" width="6.7109375" style="16" customWidth="1"/>
    <col min="10245" max="10245" width="17.7109375" style="16" bestFit="1" customWidth="1"/>
    <col min="10246" max="10246" width="10.28515625" style="16" bestFit="1" customWidth="1"/>
    <col min="10247" max="10488" width="9.140625" style="16"/>
    <col min="10489" max="10489" width="19.7109375" style="16" bestFit="1" customWidth="1"/>
    <col min="10490" max="10490" width="9.140625" style="16"/>
    <col min="10491" max="10491" width="13.28515625" style="16" customWidth="1"/>
    <col min="10492" max="10492" width="41.140625" style="16" customWidth="1"/>
    <col min="10493" max="10493" width="13.5703125" style="16" customWidth="1"/>
    <col min="10494" max="10494" width="11.5703125" style="16" customWidth="1"/>
    <col min="10495" max="10496" width="7.7109375" style="16" customWidth="1"/>
    <col min="10497" max="10497" width="7.28515625" style="16" bestFit="1" customWidth="1"/>
    <col min="10498" max="10498" width="6.7109375" style="16" customWidth="1"/>
    <col min="10499" max="10499" width="7.28515625" style="16" bestFit="1" customWidth="1"/>
    <col min="10500" max="10500" width="6.7109375" style="16" customWidth="1"/>
    <col min="10501" max="10501" width="17.7109375" style="16" bestFit="1" customWidth="1"/>
    <col min="10502" max="10502" width="10.28515625" style="16" bestFit="1" customWidth="1"/>
    <col min="10503" max="10744" width="9.140625" style="16"/>
    <col min="10745" max="10745" width="19.7109375" style="16" bestFit="1" customWidth="1"/>
    <col min="10746" max="10746" width="9.140625" style="16"/>
    <col min="10747" max="10747" width="13.28515625" style="16" customWidth="1"/>
    <col min="10748" max="10748" width="41.140625" style="16" customWidth="1"/>
    <col min="10749" max="10749" width="13.5703125" style="16" customWidth="1"/>
    <col min="10750" max="10750" width="11.5703125" style="16" customWidth="1"/>
    <col min="10751" max="10752" width="7.7109375" style="16" customWidth="1"/>
    <col min="10753" max="10753" width="7.28515625" style="16" bestFit="1" customWidth="1"/>
    <col min="10754" max="10754" width="6.7109375" style="16" customWidth="1"/>
    <col min="10755" max="10755" width="7.28515625" style="16" bestFit="1" customWidth="1"/>
    <col min="10756" max="10756" width="6.7109375" style="16" customWidth="1"/>
    <col min="10757" max="10757" width="17.7109375" style="16" bestFit="1" customWidth="1"/>
    <col min="10758" max="10758" width="10.28515625" style="16" bestFit="1" customWidth="1"/>
    <col min="10759" max="11000" width="9.140625" style="16"/>
    <col min="11001" max="11001" width="19.7109375" style="16" bestFit="1" customWidth="1"/>
    <col min="11002" max="11002" width="9.140625" style="16"/>
    <col min="11003" max="11003" width="13.28515625" style="16" customWidth="1"/>
    <col min="11004" max="11004" width="41.140625" style="16" customWidth="1"/>
    <col min="11005" max="11005" width="13.5703125" style="16" customWidth="1"/>
    <col min="11006" max="11006" width="11.5703125" style="16" customWidth="1"/>
    <col min="11007" max="11008" width="7.7109375" style="16" customWidth="1"/>
    <col min="11009" max="11009" width="7.28515625" style="16" bestFit="1" customWidth="1"/>
    <col min="11010" max="11010" width="6.7109375" style="16" customWidth="1"/>
    <col min="11011" max="11011" width="7.28515625" style="16" bestFit="1" customWidth="1"/>
    <col min="11012" max="11012" width="6.7109375" style="16" customWidth="1"/>
    <col min="11013" max="11013" width="17.7109375" style="16" bestFit="1" customWidth="1"/>
    <col min="11014" max="11014" width="10.28515625" style="16" bestFit="1" customWidth="1"/>
    <col min="11015" max="11256" width="9.140625" style="16"/>
    <col min="11257" max="11257" width="19.7109375" style="16" bestFit="1" customWidth="1"/>
    <col min="11258" max="11258" width="9.140625" style="16"/>
    <col min="11259" max="11259" width="13.28515625" style="16" customWidth="1"/>
    <col min="11260" max="11260" width="41.140625" style="16" customWidth="1"/>
    <col min="11261" max="11261" width="13.5703125" style="16" customWidth="1"/>
    <col min="11262" max="11262" width="11.5703125" style="16" customWidth="1"/>
    <col min="11263" max="11264" width="7.7109375" style="16" customWidth="1"/>
    <col min="11265" max="11265" width="7.28515625" style="16" bestFit="1" customWidth="1"/>
    <col min="11266" max="11266" width="6.7109375" style="16" customWidth="1"/>
    <col min="11267" max="11267" width="7.28515625" style="16" bestFit="1" customWidth="1"/>
    <col min="11268" max="11268" width="6.7109375" style="16" customWidth="1"/>
    <col min="11269" max="11269" width="17.7109375" style="16" bestFit="1" customWidth="1"/>
    <col min="11270" max="11270" width="10.28515625" style="16" bestFit="1" customWidth="1"/>
    <col min="11271" max="11512" width="9.140625" style="16"/>
    <col min="11513" max="11513" width="19.7109375" style="16" bestFit="1" customWidth="1"/>
    <col min="11514" max="11514" width="9.140625" style="16"/>
    <col min="11515" max="11515" width="13.28515625" style="16" customWidth="1"/>
    <col min="11516" max="11516" width="41.140625" style="16" customWidth="1"/>
    <col min="11517" max="11517" width="13.5703125" style="16" customWidth="1"/>
    <col min="11518" max="11518" width="11.5703125" style="16" customWidth="1"/>
    <col min="11519" max="11520" width="7.7109375" style="16" customWidth="1"/>
    <col min="11521" max="11521" width="7.28515625" style="16" bestFit="1" customWidth="1"/>
    <col min="11522" max="11522" width="6.7109375" style="16" customWidth="1"/>
    <col min="11523" max="11523" width="7.28515625" style="16" bestFit="1" customWidth="1"/>
    <col min="11524" max="11524" width="6.7109375" style="16" customWidth="1"/>
    <col min="11525" max="11525" width="17.7109375" style="16" bestFit="1" customWidth="1"/>
    <col min="11526" max="11526" width="10.28515625" style="16" bestFit="1" customWidth="1"/>
    <col min="11527" max="11768" width="9.140625" style="16"/>
    <col min="11769" max="11769" width="19.7109375" style="16" bestFit="1" customWidth="1"/>
    <col min="11770" max="11770" width="9.140625" style="16"/>
    <col min="11771" max="11771" width="13.28515625" style="16" customWidth="1"/>
    <col min="11772" max="11772" width="41.140625" style="16" customWidth="1"/>
    <col min="11773" max="11773" width="13.5703125" style="16" customWidth="1"/>
    <col min="11774" max="11774" width="11.5703125" style="16" customWidth="1"/>
    <col min="11775" max="11776" width="7.7109375" style="16" customWidth="1"/>
    <col min="11777" max="11777" width="7.28515625" style="16" bestFit="1" customWidth="1"/>
    <col min="11778" max="11778" width="6.7109375" style="16" customWidth="1"/>
    <col min="11779" max="11779" width="7.28515625" style="16" bestFit="1" customWidth="1"/>
    <col min="11780" max="11780" width="6.7109375" style="16" customWidth="1"/>
    <col min="11781" max="11781" width="17.7109375" style="16" bestFit="1" customWidth="1"/>
    <col min="11782" max="11782" width="10.28515625" style="16" bestFit="1" customWidth="1"/>
    <col min="11783" max="12024" width="9.140625" style="16"/>
    <col min="12025" max="12025" width="19.7109375" style="16" bestFit="1" customWidth="1"/>
    <col min="12026" max="12026" width="9.140625" style="16"/>
    <col min="12027" max="12027" width="13.28515625" style="16" customWidth="1"/>
    <col min="12028" max="12028" width="41.140625" style="16" customWidth="1"/>
    <col min="12029" max="12029" width="13.5703125" style="16" customWidth="1"/>
    <col min="12030" max="12030" width="11.5703125" style="16" customWidth="1"/>
    <col min="12031" max="12032" width="7.7109375" style="16" customWidth="1"/>
    <col min="12033" max="12033" width="7.28515625" style="16" bestFit="1" customWidth="1"/>
    <col min="12034" max="12034" width="6.7109375" style="16" customWidth="1"/>
    <col min="12035" max="12035" width="7.28515625" style="16" bestFit="1" customWidth="1"/>
    <col min="12036" max="12036" width="6.7109375" style="16" customWidth="1"/>
    <col min="12037" max="12037" width="17.7109375" style="16" bestFit="1" customWidth="1"/>
    <col min="12038" max="12038" width="10.28515625" style="16" bestFit="1" customWidth="1"/>
    <col min="12039" max="12280" width="9.140625" style="16"/>
    <col min="12281" max="12281" width="19.7109375" style="16" bestFit="1" customWidth="1"/>
    <col min="12282" max="12282" width="9.140625" style="16"/>
    <col min="12283" max="12283" width="13.28515625" style="16" customWidth="1"/>
    <col min="12284" max="12284" width="41.140625" style="16" customWidth="1"/>
    <col min="12285" max="12285" width="13.5703125" style="16" customWidth="1"/>
    <col min="12286" max="12286" width="11.5703125" style="16" customWidth="1"/>
    <col min="12287" max="12288" width="7.7109375" style="16" customWidth="1"/>
    <col min="12289" max="12289" width="7.28515625" style="16" bestFit="1" customWidth="1"/>
    <col min="12290" max="12290" width="6.7109375" style="16" customWidth="1"/>
    <col min="12291" max="12291" width="7.28515625" style="16" bestFit="1" customWidth="1"/>
    <col min="12292" max="12292" width="6.7109375" style="16" customWidth="1"/>
    <col min="12293" max="12293" width="17.7109375" style="16" bestFit="1" customWidth="1"/>
    <col min="12294" max="12294" width="10.28515625" style="16" bestFit="1" customWidth="1"/>
    <col min="12295" max="12536" width="9.140625" style="16"/>
    <col min="12537" max="12537" width="19.7109375" style="16" bestFit="1" customWidth="1"/>
    <col min="12538" max="12538" width="9.140625" style="16"/>
    <col min="12539" max="12539" width="13.28515625" style="16" customWidth="1"/>
    <col min="12540" max="12540" width="41.140625" style="16" customWidth="1"/>
    <col min="12541" max="12541" width="13.5703125" style="16" customWidth="1"/>
    <col min="12542" max="12542" width="11.5703125" style="16" customWidth="1"/>
    <col min="12543" max="12544" width="7.7109375" style="16" customWidth="1"/>
    <col min="12545" max="12545" width="7.28515625" style="16" bestFit="1" customWidth="1"/>
    <col min="12546" max="12546" width="6.7109375" style="16" customWidth="1"/>
    <col min="12547" max="12547" width="7.28515625" style="16" bestFit="1" customWidth="1"/>
    <col min="12548" max="12548" width="6.7109375" style="16" customWidth="1"/>
    <col min="12549" max="12549" width="17.7109375" style="16" bestFit="1" customWidth="1"/>
    <col min="12550" max="12550" width="10.28515625" style="16" bestFit="1" customWidth="1"/>
    <col min="12551" max="12792" width="9.140625" style="16"/>
    <col min="12793" max="12793" width="19.7109375" style="16" bestFit="1" customWidth="1"/>
    <col min="12794" max="12794" width="9.140625" style="16"/>
    <col min="12795" max="12795" width="13.28515625" style="16" customWidth="1"/>
    <col min="12796" max="12796" width="41.140625" style="16" customWidth="1"/>
    <col min="12797" max="12797" width="13.5703125" style="16" customWidth="1"/>
    <col min="12798" max="12798" width="11.5703125" style="16" customWidth="1"/>
    <col min="12799" max="12800" width="7.7109375" style="16" customWidth="1"/>
    <col min="12801" max="12801" width="7.28515625" style="16" bestFit="1" customWidth="1"/>
    <col min="12802" max="12802" width="6.7109375" style="16" customWidth="1"/>
    <col min="12803" max="12803" width="7.28515625" style="16" bestFit="1" customWidth="1"/>
    <col min="12804" max="12804" width="6.7109375" style="16" customWidth="1"/>
    <col min="12805" max="12805" width="17.7109375" style="16" bestFit="1" customWidth="1"/>
    <col min="12806" max="12806" width="10.28515625" style="16" bestFit="1" customWidth="1"/>
    <col min="12807" max="13048" width="9.140625" style="16"/>
    <col min="13049" max="13049" width="19.7109375" style="16" bestFit="1" customWidth="1"/>
    <col min="13050" max="13050" width="9.140625" style="16"/>
    <col min="13051" max="13051" width="13.28515625" style="16" customWidth="1"/>
    <col min="13052" max="13052" width="41.140625" style="16" customWidth="1"/>
    <col min="13053" max="13053" width="13.5703125" style="16" customWidth="1"/>
    <col min="13054" max="13054" width="11.5703125" style="16" customWidth="1"/>
    <col min="13055" max="13056" width="7.7109375" style="16" customWidth="1"/>
    <col min="13057" max="13057" width="7.28515625" style="16" bestFit="1" customWidth="1"/>
    <col min="13058" max="13058" width="6.7109375" style="16" customWidth="1"/>
    <col min="13059" max="13059" width="7.28515625" style="16" bestFit="1" customWidth="1"/>
    <col min="13060" max="13060" width="6.7109375" style="16" customWidth="1"/>
    <col min="13061" max="13061" width="17.7109375" style="16" bestFit="1" customWidth="1"/>
    <col min="13062" max="13062" width="10.28515625" style="16" bestFit="1" customWidth="1"/>
    <col min="13063" max="13304" width="9.140625" style="16"/>
    <col min="13305" max="13305" width="19.7109375" style="16" bestFit="1" customWidth="1"/>
    <col min="13306" max="13306" width="9.140625" style="16"/>
    <col min="13307" max="13307" width="13.28515625" style="16" customWidth="1"/>
    <col min="13308" max="13308" width="41.140625" style="16" customWidth="1"/>
    <col min="13309" max="13309" width="13.5703125" style="16" customWidth="1"/>
    <col min="13310" max="13310" width="11.5703125" style="16" customWidth="1"/>
    <col min="13311" max="13312" width="7.7109375" style="16" customWidth="1"/>
    <col min="13313" max="13313" width="7.28515625" style="16" bestFit="1" customWidth="1"/>
    <col min="13314" max="13314" width="6.7109375" style="16" customWidth="1"/>
    <col min="13315" max="13315" width="7.28515625" style="16" bestFit="1" customWidth="1"/>
    <col min="13316" max="13316" width="6.7109375" style="16" customWidth="1"/>
    <col min="13317" max="13317" width="17.7109375" style="16" bestFit="1" customWidth="1"/>
    <col min="13318" max="13318" width="10.28515625" style="16" bestFit="1" customWidth="1"/>
    <col min="13319" max="13560" width="9.140625" style="16"/>
    <col min="13561" max="13561" width="19.7109375" style="16" bestFit="1" customWidth="1"/>
    <col min="13562" max="13562" width="9.140625" style="16"/>
    <col min="13563" max="13563" width="13.28515625" style="16" customWidth="1"/>
    <col min="13564" max="13564" width="41.140625" style="16" customWidth="1"/>
    <col min="13565" max="13565" width="13.5703125" style="16" customWidth="1"/>
    <col min="13566" max="13566" width="11.5703125" style="16" customWidth="1"/>
    <col min="13567" max="13568" width="7.7109375" style="16" customWidth="1"/>
    <col min="13569" max="13569" width="7.28515625" style="16" bestFit="1" customWidth="1"/>
    <col min="13570" max="13570" width="6.7109375" style="16" customWidth="1"/>
    <col min="13571" max="13571" width="7.28515625" style="16" bestFit="1" customWidth="1"/>
    <col min="13572" max="13572" width="6.7109375" style="16" customWidth="1"/>
    <col min="13573" max="13573" width="17.7109375" style="16" bestFit="1" customWidth="1"/>
    <col min="13574" max="13574" width="10.28515625" style="16" bestFit="1" customWidth="1"/>
    <col min="13575" max="13816" width="9.140625" style="16"/>
    <col min="13817" max="13817" width="19.7109375" style="16" bestFit="1" customWidth="1"/>
    <col min="13818" max="13818" width="9.140625" style="16"/>
    <col min="13819" max="13819" width="13.28515625" style="16" customWidth="1"/>
    <col min="13820" max="13820" width="41.140625" style="16" customWidth="1"/>
    <col min="13821" max="13821" width="13.5703125" style="16" customWidth="1"/>
    <col min="13822" max="13822" width="11.5703125" style="16" customWidth="1"/>
    <col min="13823" max="13824" width="7.7109375" style="16" customWidth="1"/>
    <col min="13825" max="13825" width="7.28515625" style="16" bestFit="1" customWidth="1"/>
    <col min="13826" max="13826" width="6.7109375" style="16" customWidth="1"/>
    <col min="13827" max="13827" width="7.28515625" style="16" bestFit="1" customWidth="1"/>
    <col min="13828" max="13828" width="6.7109375" style="16" customWidth="1"/>
    <col min="13829" max="13829" width="17.7109375" style="16" bestFit="1" customWidth="1"/>
    <col min="13830" max="13830" width="10.28515625" style="16" bestFit="1" customWidth="1"/>
    <col min="13831" max="14072" width="9.140625" style="16"/>
    <col min="14073" max="14073" width="19.7109375" style="16" bestFit="1" customWidth="1"/>
    <col min="14074" max="14074" width="9.140625" style="16"/>
    <col min="14075" max="14075" width="13.28515625" style="16" customWidth="1"/>
    <col min="14076" max="14076" width="41.140625" style="16" customWidth="1"/>
    <col min="14077" max="14077" width="13.5703125" style="16" customWidth="1"/>
    <col min="14078" max="14078" width="11.5703125" style="16" customWidth="1"/>
    <col min="14079" max="14080" width="7.7109375" style="16" customWidth="1"/>
    <col min="14081" max="14081" width="7.28515625" style="16" bestFit="1" customWidth="1"/>
    <col min="14082" max="14082" width="6.7109375" style="16" customWidth="1"/>
    <col min="14083" max="14083" width="7.28515625" style="16" bestFit="1" customWidth="1"/>
    <col min="14084" max="14084" width="6.7109375" style="16" customWidth="1"/>
    <col min="14085" max="14085" width="17.7109375" style="16" bestFit="1" customWidth="1"/>
    <col min="14086" max="14086" width="10.28515625" style="16" bestFit="1" customWidth="1"/>
    <col min="14087" max="14328" width="9.140625" style="16"/>
    <col min="14329" max="14329" width="19.7109375" style="16" bestFit="1" customWidth="1"/>
    <col min="14330" max="14330" width="9.140625" style="16"/>
    <col min="14331" max="14331" width="13.28515625" style="16" customWidth="1"/>
    <col min="14332" max="14332" width="41.140625" style="16" customWidth="1"/>
    <col min="14333" max="14333" width="13.5703125" style="16" customWidth="1"/>
    <col min="14334" max="14334" width="11.5703125" style="16" customWidth="1"/>
    <col min="14335" max="14336" width="7.7109375" style="16" customWidth="1"/>
    <col min="14337" max="14337" width="7.28515625" style="16" bestFit="1" customWidth="1"/>
    <col min="14338" max="14338" width="6.7109375" style="16" customWidth="1"/>
    <col min="14339" max="14339" width="7.28515625" style="16" bestFit="1" customWidth="1"/>
    <col min="14340" max="14340" width="6.7109375" style="16" customWidth="1"/>
    <col min="14341" max="14341" width="17.7109375" style="16" bestFit="1" customWidth="1"/>
    <col min="14342" max="14342" width="10.28515625" style="16" bestFit="1" customWidth="1"/>
    <col min="14343" max="14584" width="9.140625" style="16"/>
    <col min="14585" max="14585" width="19.7109375" style="16" bestFit="1" customWidth="1"/>
    <col min="14586" max="14586" width="9.140625" style="16"/>
    <col min="14587" max="14587" width="13.28515625" style="16" customWidth="1"/>
    <col min="14588" max="14588" width="41.140625" style="16" customWidth="1"/>
    <col min="14589" max="14589" width="13.5703125" style="16" customWidth="1"/>
    <col min="14590" max="14590" width="11.5703125" style="16" customWidth="1"/>
    <col min="14591" max="14592" width="7.7109375" style="16" customWidth="1"/>
    <col min="14593" max="14593" width="7.28515625" style="16" bestFit="1" customWidth="1"/>
    <col min="14594" max="14594" width="6.7109375" style="16" customWidth="1"/>
    <col min="14595" max="14595" width="7.28515625" style="16" bestFit="1" customWidth="1"/>
    <col min="14596" max="14596" width="6.7109375" style="16" customWidth="1"/>
    <col min="14597" max="14597" width="17.7109375" style="16" bestFit="1" customWidth="1"/>
    <col min="14598" max="14598" width="10.28515625" style="16" bestFit="1" customWidth="1"/>
    <col min="14599" max="14840" width="9.140625" style="16"/>
    <col min="14841" max="14841" width="19.7109375" style="16" bestFit="1" customWidth="1"/>
    <col min="14842" max="14842" width="9.140625" style="16"/>
    <col min="14843" max="14843" width="13.28515625" style="16" customWidth="1"/>
    <col min="14844" max="14844" width="41.140625" style="16" customWidth="1"/>
    <col min="14845" max="14845" width="13.5703125" style="16" customWidth="1"/>
    <col min="14846" max="14846" width="11.5703125" style="16" customWidth="1"/>
    <col min="14847" max="14848" width="7.7109375" style="16" customWidth="1"/>
    <col min="14849" max="14849" width="7.28515625" style="16" bestFit="1" customWidth="1"/>
    <col min="14850" max="14850" width="6.7109375" style="16" customWidth="1"/>
    <col min="14851" max="14851" width="7.28515625" style="16" bestFit="1" customWidth="1"/>
    <col min="14852" max="14852" width="6.7109375" style="16" customWidth="1"/>
    <col min="14853" max="14853" width="17.7109375" style="16" bestFit="1" customWidth="1"/>
    <col min="14854" max="14854" width="10.28515625" style="16" bestFit="1" customWidth="1"/>
    <col min="14855" max="15096" width="9.140625" style="16"/>
    <col min="15097" max="15097" width="19.7109375" style="16" bestFit="1" customWidth="1"/>
    <col min="15098" max="15098" width="9.140625" style="16"/>
    <col min="15099" max="15099" width="13.28515625" style="16" customWidth="1"/>
    <col min="15100" max="15100" width="41.140625" style="16" customWidth="1"/>
    <col min="15101" max="15101" width="13.5703125" style="16" customWidth="1"/>
    <col min="15102" max="15102" width="11.5703125" style="16" customWidth="1"/>
    <col min="15103" max="15104" width="7.7109375" style="16" customWidth="1"/>
    <col min="15105" max="15105" width="7.28515625" style="16" bestFit="1" customWidth="1"/>
    <col min="15106" max="15106" width="6.7109375" style="16" customWidth="1"/>
    <col min="15107" max="15107" width="7.28515625" style="16" bestFit="1" customWidth="1"/>
    <col min="15108" max="15108" width="6.7109375" style="16" customWidth="1"/>
    <col min="15109" max="15109" width="17.7109375" style="16" bestFit="1" customWidth="1"/>
    <col min="15110" max="15110" width="10.28515625" style="16" bestFit="1" customWidth="1"/>
    <col min="15111" max="15352" width="9.140625" style="16"/>
    <col min="15353" max="15353" width="19.7109375" style="16" bestFit="1" customWidth="1"/>
    <col min="15354" max="15354" width="9.140625" style="16"/>
    <col min="15355" max="15355" width="13.28515625" style="16" customWidth="1"/>
    <col min="15356" max="15356" width="41.140625" style="16" customWidth="1"/>
    <col min="15357" max="15357" width="13.5703125" style="16" customWidth="1"/>
    <col min="15358" max="15358" width="11.5703125" style="16" customWidth="1"/>
    <col min="15359" max="15360" width="7.7109375" style="16" customWidth="1"/>
    <col min="15361" max="15361" width="7.28515625" style="16" bestFit="1" customWidth="1"/>
    <col min="15362" max="15362" width="6.7109375" style="16" customWidth="1"/>
    <col min="15363" max="15363" width="7.28515625" style="16" bestFit="1" customWidth="1"/>
    <col min="15364" max="15364" width="6.7109375" style="16" customWidth="1"/>
    <col min="15365" max="15365" width="17.7109375" style="16" bestFit="1" customWidth="1"/>
    <col min="15366" max="15366" width="10.28515625" style="16" bestFit="1" customWidth="1"/>
    <col min="15367" max="15608" width="9.140625" style="16"/>
    <col min="15609" max="15609" width="19.7109375" style="16" bestFit="1" customWidth="1"/>
    <col min="15610" max="15610" width="9.140625" style="16"/>
    <col min="15611" max="15611" width="13.28515625" style="16" customWidth="1"/>
    <col min="15612" max="15612" width="41.140625" style="16" customWidth="1"/>
    <col min="15613" max="15613" width="13.5703125" style="16" customWidth="1"/>
    <col min="15614" max="15614" width="11.5703125" style="16" customWidth="1"/>
    <col min="15615" max="15616" width="7.7109375" style="16" customWidth="1"/>
    <col min="15617" max="15617" width="7.28515625" style="16" bestFit="1" customWidth="1"/>
    <col min="15618" max="15618" width="6.7109375" style="16" customWidth="1"/>
    <col min="15619" max="15619" width="7.28515625" style="16" bestFit="1" customWidth="1"/>
    <col min="15620" max="15620" width="6.7109375" style="16" customWidth="1"/>
    <col min="15621" max="15621" width="17.7109375" style="16" bestFit="1" customWidth="1"/>
    <col min="15622" max="15622" width="10.28515625" style="16" bestFit="1" customWidth="1"/>
    <col min="15623" max="15864" width="9.140625" style="16"/>
    <col min="15865" max="15865" width="19.7109375" style="16" bestFit="1" customWidth="1"/>
    <col min="15866" max="15866" width="9.140625" style="16"/>
    <col min="15867" max="15867" width="13.28515625" style="16" customWidth="1"/>
    <col min="15868" max="15868" width="41.140625" style="16" customWidth="1"/>
    <col min="15869" max="15869" width="13.5703125" style="16" customWidth="1"/>
    <col min="15870" max="15870" width="11.5703125" style="16" customWidth="1"/>
    <col min="15871" max="15872" width="7.7109375" style="16" customWidth="1"/>
    <col min="15873" max="15873" width="7.28515625" style="16" bestFit="1" customWidth="1"/>
    <col min="15874" max="15874" width="6.7109375" style="16" customWidth="1"/>
    <col min="15875" max="15875" width="7.28515625" style="16" bestFit="1" customWidth="1"/>
    <col min="15876" max="15876" width="6.7109375" style="16" customWidth="1"/>
    <col min="15877" max="15877" width="17.7109375" style="16" bestFit="1" customWidth="1"/>
    <col min="15878" max="15878" width="10.28515625" style="16" bestFit="1" customWidth="1"/>
    <col min="15879" max="16120" width="9.140625" style="16"/>
    <col min="16121" max="16121" width="19.7109375" style="16" bestFit="1" customWidth="1"/>
    <col min="16122" max="16122" width="9.140625" style="16"/>
    <col min="16123" max="16123" width="13.28515625" style="16" customWidth="1"/>
    <col min="16124" max="16124" width="41.140625" style="16" customWidth="1"/>
    <col min="16125" max="16125" width="13.5703125" style="16" customWidth="1"/>
    <col min="16126" max="16126" width="11.5703125" style="16" customWidth="1"/>
    <col min="16127" max="16128" width="7.7109375" style="16" customWidth="1"/>
    <col min="16129" max="16129" width="7.28515625" style="16" bestFit="1" customWidth="1"/>
    <col min="16130" max="16130" width="6.7109375" style="16" customWidth="1"/>
    <col min="16131" max="16131" width="7.28515625" style="16" bestFit="1" customWidth="1"/>
    <col min="16132" max="16132" width="6.7109375" style="16" customWidth="1"/>
    <col min="16133" max="16133" width="17.7109375" style="16" bestFit="1" customWidth="1"/>
    <col min="16134" max="16134" width="10.28515625" style="16" bestFit="1" customWidth="1"/>
    <col min="16135" max="16384" width="9.140625" style="16"/>
  </cols>
  <sheetData>
    <row r="1" spans="1:15" s="15" customFormat="1" ht="29.25" customHeight="1" thickBot="1" x14ac:dyDescent="0.35">
      <c r="A1" s="1121" t="s">
        <v>54</v>
      </c>
      <c r="B1" s="1121"/>
      <c r="C1" s="1121"/>
      <c r="D1" s="1121"/>
      <c r="E1" s="122" t="s">
        <v>203</v>
      </c>
      <c r="F1" s="123"/>
      <c r="G1" s="124"/>
      <c r="H1" s="125"/>
      <c r="I1" s="125"/>
      <c r="J1" s="126"/>
      <c r="K1" s="126"/>
      <c r="L1" s="126"/>
      <c r="M1" s="126"/>
      <c r="N1" s="127">
        <v>45062</v>
      </c>
      <c r="O1" s="49"/>
    </row>
    <row r="2" spans="1:15" s="15" customFormat="1" ht="14.45" customHeight="1" x14ac:dyDescent="0.25">
      <c r="A2" s="1117" t="s">
        <v>55</v>
      </c>
      <c r="B2" s="1099" t="s">
        <v>56</v>
      </c>
      <c r="C2" s="1122" t="s">
        <v>53</v>
      </c>
      <c r="D2" s="1122" t="s">
        <v>1</v>
      </c>
      <c r="E2" s="1124" t="s">
        <v>57</v>
      </c>
      <c r="F2" s="1117" t="s">
        <v>58</v>
      </c>
      <c r="G2" s="1126" t="s">
        <v>59</v>
      </c>
      <c r="H2" s="1119" t="s">
        <v>142</v>
      </c>
      <c r="I2" s="1120"/>
      <c r="J2" s="1119" t="s">
        <v>143</v>
      </c>
      <c r="K2" s="1120"/>
      <c r="L2" s="1119" t="s">
        <v>144</v>
      </c>
      <c r="M2" s="1120"/>
      <c r="N2" s="1117" t="s">
        <v>145</v>
      </c>
      <c r="O2" s="257"/>
    </row>
    <row r="3" spans="1:15" s="15" customFormat="1" ht="15.75" thickBot="1" x14ac:dyDescent="0.3">
      <c r="A3" s="1118"/>
      <c r="B3" s="1096"/>
      <c r="C3" s="1123"/>
      <c r="D3" s="1123"/>
      <c r="E3" s="1125"/>
      <c r="F3" s="1118"/>
      <c r="G3" s="1127"/>
      <c r="H3" s="885" t="s">
        <v>60</v>
      </c>
      <c r="I3" s="886" t="s">
        <v>61</v>
      </c>
      <c r="J3" s="885" t="s">
        <v>60</v>
      </c>
      <c r="K3" s="886" t="s">
        <v>61</v>
      </c>
      <c r="L3" s="887" t="s">
        <v>60</v>
      </c>
      <c r="M3" s="888" t="s">
        <v>61</v>
      </c>
      <c r="N3" s="1118"/>
      <c r="O3" s="257"/>
    </row>
    <row r="4" spans="1:15" s="501" customFormat="1" x14ac:dyDescent="0.25">
      <c r="A4" s="1128" t="s">
        <v>218</v>
      </c>
      <c r="B4" s="1106" t="s">
        <v>4</v>
      </c>
      <c r="C4" s="134">
        <v>870</v>
      </c>
      <c r="D4" s="134" t="s">
        <v>17</v>
      </c>
      <c r="E4" s="250" t="s">
        <v>272</v>
      </c>
      <c r="F4" s="251">
        <f>Количество!E31</f>
        <v>23</v>
      </c>
      <c r="G4" s="252">
        <f t="shared" ref="G4:G17" si="0">F4/15</f>
        <v>1.5333333333333334</v>
      </c>
      <c r="H4" s="253"/>
      <c r="I4" s="254"/>
      <c r="J4" s="253"/>
      <c r="K4" s="259"/>
      <c r="L4" s="253"/>
      <c r="M4" s="256"/>
      <c r="N4" s="613">
        <v>2</v>
      </c>
      <c r="O4" s="257"/>
    </row>
    <row r="5" spans="1:15" s="501" customFormat="1" x14ac:dyDescent="0.25">
      <c r="A5" s="1128"/>
      <c r="B5" s="1106"/>
      <c r="C5" s="131">
        <v>905</v>
      </c>
      <c r="D5" s="131" t="s">
        <v>23</v>
      </c>
      <c r="E5" s="132" t="s">
        <v>309</v>
      </c>
      <c r="F5" s="477">
        <f>Количество!E53</f>
        <v>34</v>
      </c>
      <c r="G5" s="478">
        <f t="shared" si="0"/>
        <v>2.2666666666666666</v>
      </c>
      <c r="H5" s="1035">
        <v>1</v>
      </c>
      <c r="I5" s="1036">
        <v>1</v>
      </c>
      <c r="J5" s="479"/>
      <c r="K5" s="502"/>
      <c r="L5" s="479"/>
      <c r="M5" s="503"/>
      <c r="N5" s="1037">
        <v>4</v>
      </c>
      <c r="O5" s="257" t="s">
        <v>310</v>
      </c>
    </row>
    <row r="6" spans="1:15" s="501" customFormat="1" ht="15.75" thickBot="1" x14ac:dyDescent="0.3">
      <c r="A6" s="1128"/>
      <c r="B6" s="1106"/>
      <c r="C6" s="556">
        <v>887</v>
      </c>
      <c r="D6" s="556" t="s">
        <v>38</v>
      </c>
      <c r="E6" s="751" t="s">
        <v>328</v>
      </c>
      <c r="F6" s="558">
        <f>Количество!E74</f>
        <v>15</v>
      </c>
      <c r="G6" s="559">
        <f t="shared" si="0"/>
        <v>1</v>
      </c>
      <c r="H6" s="560">
        <v>1</v>
      </c>
      <c r="I6" s="561">
        <v>1</v>
      </c>
      <c r="J6" s="560"/>
      <c r="K6" s="562"/>
      <c r="L6" s="560"/>
      <c r="M6" s="563"/>
      <c r="N6" s="617">
        <v>2</v>
      </c>
      <c r="O6" s="257" t="s">
        <v>574</v>
      </c>
    </row>
    <row r="7" spans="1:15" s="501" customFormat="1" ht="30" x14ac:dyDescent="0.25">
      <c r="A7" s="1128"/>
      <c r="B7" s="1090" t="s">
        <v>6</v>
      </c>
      <c r="C7" s="129">
        <v>956</v>
      </c>
      <c r="D7" s="129" t="s">
        <v>111</v>
      </c>
      <c r="E7" s="130" t="s">
        <v>274</v>
      </c>
      <c r="F7" s="260">
        <f>Количество!F9+Количество!F17+Количество!F26+Количество!F8+Количество!F28+Количество!F24+Количество!F13+Количество!F14+Количество!F27+Количество!F6+Количество!F11+Количество!F12+Количество!F23+Количество!F18</f>
        <v>113</v>
      </c>
      <c r="G7" s="261">
        <f t="shared" si="0"/>
        <v>7.5333333333333332</v>
      </c>
      <c r="H7" s="278">
        <v>1</v>
      </c>
      <c r="I7" s="279">
        <v>1</v>
      </c>
      <c r="J7" s="278"/>
      <c r="K7" s="752"/>
      <c r="L7" s="278"/>
      <c r="M7" s="753"/>
      <c r="N7" s="619">
        <v>9</v>
      </c>
      <c r="O7" s="257" t="s">
        <v>276</v>
      </c>
    </row>
    <row r="8" spans="1:15" s="501" customFormat="1" x14ac:dyDescent="0.25">
      <c r="A8" s="1128"/>
      <c r="B8" s="1091"/>
      <c r="C8" s="133">
        <v>889</v>
      </c>
      <c r="D8" s="133" t="s">
        <v>13</v>
      </c>
      <c r="E8" s="250" t="s">
        <v>273</v>
      </c>
      <c r="F8" s="251">
        <f>Количество!F22+Количество!F16+Количество!F5</f>
        <v>76</v>
      </c>
      <c r="G8" s="252">
        <f t="shared" si="0"/>
        <v>5.0666666666666664</v>
      </c>
      <c r="H8" s="253"/>
      <c r="I8" s="254"/>
      <c r="J8" s="253"/>
      <c r="K8" s="258"/>
      <c r="L8" s="253"/>
      <c r="M8" s="259"/>
      <c r="N8" s="613">
        <v>6</v>
      </c>
      <c r="O8" s="257"/>
    </row>
    <row r="9" spans="1:15" s="501" customFormat="1" x14ac:dyDescent="0.25">
      <c r="A9" s="1128"/>
      <c r="B9" s="1091"/>
      <c r="C9" s="135">
        <v>893</v>
      </c>
      <c r="D9" s="135" t="s">
        <v>28</v>
      </c>
      <c r="E9" s="482" t="s">
        <v>311</v>
      </c>
      <c r="F9" s="483">
        <f>Количество!F44+Количество!F42+Количество!F45</f>
        <v>52</v>
      </c>
      <c r="G9" s="484">
        <f t="shared" si="0"/>
        <v>3.4666666666666668</v>
      </c>
      <c r="H9" s="485"/>
      <c r="I9" s="486"/>
      <c r="J9" s="485"/>
      <c r="K9" s="504"/>
      <c r="L9" s="485"/>
      <c r="M9" s="505"/>
      <c r="N9" s="616">
        <v>4</v>
      </c>
      <c r="O9" s="257"/>
    </row>
    <row r="10" spans="1:15" s="501" customFormat="1" x14ac:dyDescent="0.25">
      <c r="A10" s="1128"/>
      <c r="B10" s="1091"/>
      <c r="C10" s="135">
        <v>903</v>
      </c>
      <c r="D10" s="135" t="s">
        <v>30</v>
      </c>
      <c r="E10" s="482" t="s">
        <v>312</v>
      </c>
      <c r="F10" s="483">
        <f>Количество!F33+Количество!F36+Количество!F41+Количество!F46</f>
        <v>62</v>
      </c>
      <c r="G10" s="484">
        <f t="shared" si="0"/>
        <v>4.1333333333333337</v>
      </c>
      <c r="H10" s="485"/>
      <c r="I10" s="486"/>
      <c r="J10" s="485"/>
      <c r="K10" s="504"/>
      <c r="L10" s="485"/>
      <c r="M10" s="505"/>
      <c r="N10" s="616">
        <v>5</v>
      </c>
      <c r="O10" s="257"/>
    </row>
    <row r="11" spans="1:15" s="501" customFormat="1" x14ac:dyDescent="0.25">
      <c r="A11" s="1128"/>
      <c r="B11" s="1091"/>
      <c r="C11" s="135">
        <v>913</v>
      </c>
      <c r="D11" s="135" t="s">
        <v>24</v>
      </c>
      <c r="E11" s="482" t="s">
        <v>313</v>
      </c>
      <c r="F11" s="483">
        <f>Количество!F49+Количество!F50+Количество!F47+Количество!F37+Количество!F35+Количество!F38+Количество!F40+Количество!F32</f>
        <v>67</v>
      </c>
      <c r="G11" s="484">
        <f t="shared" si="0"/>
        <v>4.4666666666666668</v>
      </c>
      <c r="H11" s="485"/>
      <c r="I11" s="486"/>
      <c r="J11" s="485"/>
      <c r="K11" s="504"/>
      <c r="L11" s="485"/>
      <c r="M11" s="505"/>
      <c r="N11" s="616">
        <v>5</v>
      </c>
      <c r="O11" s="257"/>
    </row>
    <row r="12" spans="1:15" s="501" customFormat="1" x14ac:dyDescent="0.25">
      <c r="A12" s="1128"/>
      <c r="B12" s="1091"/>
      <c r="C12" s="556">
        <v>887</v>
      </c>
      <c r="D12" s="556" t="s">
        <v>38</v>
      </c>
      <c r="E12" s="557" t="s">
        <v>329</v>
      </c>
      <c r="F12" s="558">
        <f>Количество!F63+Количество!F55+Количество!F65+Количество!F70+Количество!F59+Количество!F60+Количество!F71</f>
        <v>49</v>
      </c>
      <c r="G12" s="559">
        <f t="shared" si="0"/>
        <v>3.2666666666666666</v>
      </c>
      <c r="H12" s="560"/>
      <c r="I12" s="561"/>
      <c r="J12" s="560"/>
      <c r="K12" s="562"/>
      <c r="L12" s="560"/>
      <c r="M12" s="563"/>
      <c r="N12" s="617">
        <v>4</v>
      </c>
      <c r="O12" s="257"/>
    </row>
    <row r="13" spans="1:15" s="501" customFormat="1" ht="15.75" thickBot="1" x14ac:dyDescent="0.3">
      <c r="A13" s="1128"/>
      <c r="B13" s="1108"/>
      <c r="C13" s="564">
        <v>888</v>
      </c>
      <c r="D13" s="564" t="s">
        <v>49</v>
      </c>
      <c r="E13" s="565" t="s">
        <v>330</v>
      </c>
      <c r="F13" s="566">
        <f>Количество!F54+Количество!F56+Количество!F67</f>
        <v>30</v>
      </c>
      <c r="G13" s="754">
        <f t="shared" si="0"/>
        <v>2</v>
      </c>
      <c r="H13" s="568"/>
      <c r="I13" s="569"/>
      <c r="J13" s="568"/>
      <c r="K13" s="570"/>
      <c r="L13" s="568"/>
      <c r="M13" s="571"/>
      <c r="N13" s="618">
        <v>2</v>
      </c>
      <c r="O13" s="257"/>
    </row>
    <row r="14" spans="1:15" s="501" customFormat="1" ht="30" x14ac:dyDescent="0.25">
      <c r="A14" s="1128"/>
      <c r="B14" s="1106" t="s">
        <v>5</v>
      </c>
      <c r="C14" s="134">
        <v>890</v>
      </c>
      <c r="D14" s="134" t="s">
        <v>19</v>
      </c>
      <c r="E14" s="919" t="s">
        <v>553</v>
      </c>
      <c r="F14" s="251">
        <f>Количество!G31</f>
        <v>155</v>
      </c>
      <c r="G14" s="252">
        <f t="shared" si="0"/>
        <v>10.333333333333334</v>
      </c>
      <c r="H14" s="253">
        <v>1</v>
      </c>
      <c r="I14" s="254">
        <v>1</v>
      </c>
      <c r="J14" s="253"/>
      <c r="K14" s="255"/>
      <c r="L14" s="253"/>
      <c r="M14" s="256"/>
      <c r="N14" s="613">
        <v>12</v>
      </c>
      <c r="O14" s="257" t="s">
        <v>275</v>
      </c>
    </row>
    <row r="15" spans="1:15" s="501" customFormat="1" x14ac:dyDescent="0.25">
      <c r="A15" s="1128"/>
      <c r="B15" s="1106"/>
      <c r="C15" s="131">
        <v>905</v>
      </c>
      <c r="D15" s="131" t="s">
        <v>23</v>
      </c>
      <c r="E15" s="132" t="s">
        <v>309</v>
      </c>
      <c r="F15" s="477">
        <f>Количество!G53</f>
        <v>149</v>
      </c>
      <c r="G15" s="478">
        <f t="shared" si="0"/>
        <v>9.9333333333333336</v>
      </c>
      <c r="H15" s="479"/>
      <c r="I15" s="480"/>
      <c r="J15" s="479"/>
      <c r="K15" s="506"/>
      <c r="L15" s="479"/>
      <c r="M15" s="507"/>
      <c r="N15" s="614">
        <v>10</v>
      </c>
      <c r="O15" s="257"/>
    </row>
    <row r="16" spans="1:15" s="501" customFormat="1" ht="30.75" thickBot="1" x14ac:dyDescent="0.3">
      <c r="A16" s="1118"/>
      <c r="B16" s="1107"/>
      <c r="C16" s="547">
        <v>888</v>
      </c>
      <c r="D16" s="547" t="s">
        <v>49</v>
      </c>
      <c r="E16" s="565" t="s">
        <v>554</v>
      </c>
      <c r="F16" s="566">
        <f>Количество!G74</f>
        <v>134</v>
      </c>
      <c r="G16" s="567">
        <f t="shared" si="0"/>
        <v>8.9333333333333336</v>
      </c>
      <c r="H16" s="568">
        <v>1</v>
      </c>
      <c r="I16" s="569">
        <v>1</v>
      </c>
      <c r="J16" s="568"/>
      <c r="K16" s="570"/>
      <c r="L16" s="568"/>
      <c r="M16" s="571"/>
      <c r="N16" s="618">
        <v>10</v>
      </c>
      <c r="O16" s="257" t="s">
        <v>575</v>
      </c>
    </row>
    <row r="17" spans="1:15" s="501" customFormat="1" x14ac:dyDescent="0.25">
      <c r="A17" s="1087" t="s">
        <v>219</v>
      </c>
      <c r="B17" s="1090" t="s">
        <v>190</v>
      </c>
      <c r="C17" s="129">
        <v>889</v>
      </c>
      <c r="D17" s="129" t="s">
        <v>13</v>
      </c>
      <c r="E17" s="130" t="s">
        <v>549</v>
      </c>
      <c r="F17" s="260">
        <f>Количество!H9+Количество!H6+Количество!H11+Количество!H22+Количество!H23</f>
        <v>56</v>
      </c>
      <c r="G17" s="261">
        <f t="shared" si="0"/>
        <v>3.7333333333333334</v>
      </c>
      <c r="H17" s="278"/>
      <c r="I17" s="279"/>
      <c r="J17" s="278"/>
      <c r="K17" s="280"/>
      <c r="L17" s="278"/>
      <c r="M17" s="285"/>
      <c r="N17" s="619">
        <v>4</v>
      </c>
      <c r="O17" s="257"/>
    </row>
    <row r="18" spans="1:15" s="501" customFormat="1" hidden="1" x14ac:dyDescent="0.25">
      <c r="A18" s="1088"/>
      <c r="B18" s="1091"/>
      <c r="C18" s="133">
        <v>890</v>
      </c>
      <c r="D18" s="133" t="s">
        <v>19</v>
      </c>
      <c r="E18" s="250"/>
      <c r="F18" s="251"/>
      <c r="G18" s="252"/>
      <c r="H18" s="253"/>
      <c r="I18" s="254"/>
      <c r="J18" s="253"/>
      <c r="K18" s="255"/>
      <c r="L18" s="253"/>
      <c r="M18" s="256"/>
      <c r="N18" s="613"/>
      <c r="O18" s="257"/>
    </row>
    <row r="19" spans="1:15" s="501" customFormat="1" hidden="1" x14ac:dyDescent="0.25">
      <c r="A19" s="1088"/>
      <c r="B19" s="1091"/>
      <c r="C19" s="133">
        <v>891</v>
      </c>
      <c r="D19" s="133" t="s">
        <v>9</v>
      </c>
      <c r="E19" s="250"/>
      <c r="F19" s="251"/>
      <c r="G19" s="252"/>
      <c r="H19" s="253"/>
      <c r="I19" s="254"/>
      <c r="J19" s="253"/>
      <c r="K19" s="255"/>
      <c r="L19" s="253"/>
      <c r="M19" s="256"/>
      <c r="N19" s="613"/>
      <c r="O19" s="257"/>
    </row>
    <row r="20" spans="1:15" s="501" customFormat="1" x14ac:dyDescent="0.25">
      <c r="A20" s="1088"/>
      <c r="B20" s="1091"/>
      <c r="C20" s="135">
        <v>913</v>
      </c>
      <c r="D20" s="135" t="s">
        <v>24</v>
      </c>
      <c r="E20" s="487" t="s">
        <v>314</v>
      </c>
      <c r="F20" s="491">
        <f>Количество!H37+Количество!H42+Количество!H47+Количество!H49+Количество!H45</f>
        <v>114</v>
      </c>
      <c r="G20" s="488">
        <f t="shared" ref="G20:G22" si="1">F20/15</f>
        <v>7.6</v>
      </c>
      <c r="H20" s="489">
        <v>1</v>
      </c>
      <c r="I20" s="490">
        <v>1</v>
      </c>
      <c r="J20" s="489"/>
      <c r="K20" s="508"/>
      <c r="L20" s="489"/>
      <c r="M20" s="509"/>
      <c r="N20" s="620">
        <v>9</v>
      </c>
      <c r="O20" s="427" t="s">
        <v>310</v>
      </c>
    </row>
    <row r="21" spans="1:15" s="501" customFormat="1" x14ac:dyDescent="0.25">
      <c r="A21" s="1088"/>
      <c r="B21" s="1091"/>
      <c r="C21" s="131">
        <v>892</v>
      </c>
      <c r="D21" s="131" t="s">
        <v>36</v>
      </c>
      <c r="E21" s="487" t="s">
        <v>315</v>
      </c>
      <c r="F21" s="491">
        <f>Количество!H41+Количество!H33+Количество!H50+Количество!H38</f>
        <v>81</v>
      </c>
      <c r="G21" s="488">
        <f t="shared" si="1"/>
        <v>5.4</v>
      </c>
      <c r="H21" s="489"/>
      <c r="I21" s="490"/>
      <c r="J21" s="489"/>
      <c r="K21" s="508"/>
      <c r="L21" s="489"/>
      <c r="M21" s="509"/>
      <c r="N21" s="620">
        <v>6</v>
      </c>
      <c r="O21" s="492"/>
    </row>
    <row r="22" spans="1:15" s="501" customFormat="1" x14ac:dyDescent="0.25">
      <c r="A22" s="1088"/>
      <c r="B22" s="1091"/>
      <c r="C22" s="131">
        <v>903</v>
      </c>
      <c r="D22" s="131" t="s">
        <v>30</v>
      </c>
      <c r="E22" s="487" t="s">
        <v>316</v>
      </c>
      <c r="F22" s="491">
        <f>Количество!H44+Количество!H35+Количество!H40+Количество!H32</f>
        <v>84</v>
      </c>
      <c r="G22" s="488">
        <f t="shared" si="1"/>
        <v>5.6</v>
      </c>
      <c r="H22" s="489"/>
      <c r="I22" s="490"/>
      <c r="J22" s="489"/>
      <c r="K22" s="508"/>
      <c r="L22" s="489"/>
      <c r="M22" s="509"/>
      <c r="N22" s="620">
        <v>6</v>
      </c>
      <c r="O22" s="257"/>
    </row>
    <row r="23" spans="1:15" s="501" customFormat="1" ht="15.75" thickBot="1" x14ac:dyDescent="0.3">
      <c r="A23" s="1088"/>
      <c r="B23" s="1091"/>
      <c r="C23" s="741">
        <v>959</v>
      </c>
      <c r="D23" s="741" t="s">
        <v>52</v>
      </c>
      <c r="E23" s="913" t="s">
        <v>521</v>
      </c>
      <c r="F23" s="581">
        <f>Количество!H74</f>
        <v>147</v>
      </c>
      <c r="G23" s="742">
        <f>F23/15</f>
        <v>9.8000000000000007</v>
      </c>
      <c r="H23" s="582"/>
      <c r="I23" s="583"/>
      <c r="J23" s="582"/>
      <c r="K23" s="585"/>
      <c r="L23" s="582"/>
      <c r="M23" s="586"/>
      <c r="N23" s="623">
        <v>10</v>
      </c>
      <c r="O23" s="257"/>
    </row>
    <row r="24" spans="1:15" s="501" customFormat="1" x14ac:dyDescent="0.25">
      <c r="A24" s="1088"/>
      <c r="B24" s="1090" t="s">
        <v>189</v>
      </c>
      <c r="C24" s="129">
        <v>907</v>
      </c>
      <c r="D24" s="129" t="s">
        <v>8</v>
      </c>
      <c r="E24" s="743" t="s">
        <v>557</v>
      </c>
      <c r="F24" s="260">
        <f>Количество!I22+1</f>
        <v>42</v>
      </c>
      <c r="G24" s="261">
        <f>F24/10</f>
        <v>4.2</v>
      </c>
      <c r="H24" s="278"/>
      <c r="I24" s="279"/>
      <c r="J24" s="744"/>
      <c r="K24" s="280"/>
      <c r="L24" s="278"/>
      <c r="M24" s="285"/>
      <c r="N24" s="619">
        <v>5</v>
      </c>
      <c r="O24" s="257"/>
    </row>
    <row r="25" spans="1:15" s="501" customFormat="1" x14ac:dyDescent="0.25">
      <c r="A25" s="1088"/>
      <c r="B25" s="1091"/>
      <c r="C25" s="133">
        <v>889</v>
      </c>
      <c r="D25" s="133" t="s">
        <v>13</v>
      </c>
      <c r="E25" s="282" t="s">
        <v>291</v>
      </c>
      <c r="F25" s="265">
        <f>Количество!I5</f>
        <v>40</v>
      </c>
      <c r="G25" s="252">
        <f t="shared" ref="G25:G30" si="2">F25/10</f>
        <v>4</v>
      </c>
      <c r="H25" s="267"/>
      <c r="I25" s="268"/>
      <c r="J25" s="276"/>
      <c r="K25" s="269"/>
      <c r="L25" s="267"/>
      <c r="M25" s="284"/>
      <c r="N25" s="622">
        <v>4</v>
      </c>
      <c r="O25" s="257"/>
    </row>
    <row r="26" spans="1:15" s="501" customFormat="1" x14ac:dyDescent="0.25">
      <c r="A26" s="1088"/>
      <c r="B26" s="1091"/>
      <c r="C26" s="133">
        <v>890</v>
      </c>
      <c r="D26" s="133" t="s">
        <v>19</v>
      </c>
      <c r="E26" s="282" t="s">
        <v>17</v>
      </c>
      <c r="F26" s="265">
        <f>Количество!I28</f>
        <v>53</v>
      </c>
      <c r="G26" s="252">
        <f t="shared" si="2"/>
        <v>5.3</v>
      </c>
      <c r="H26" s="267"/>
      <c r="I26" s="268"/>
      <c r="J26" s="276"/>
      <c r="K26" s="269"/>
      <c r="L26" s="267"/>
      <c r="M26" s="284"/>
      <c r="N26" s="622">
        <v>6</v>
      </c>
      <c r="O26" s="257"/>
    </row>
    <row r="27" spans="1:15" s="501" customFormat="1" x14ac:dyDescent="0.25">
      <c r="A27" s="1088"/>
      <c r="B27" s="1091"/>
      <c r="C27" s="133">
        <v>891</v>
      </c>
      <c r="D27" s="133" t="s">
        <v>9</v>
      </c>
      <c r="E27" s="282" t="s">
        <v>292</v>
      </c>
      <c r="F27" s="265">
        <f>Количество!I12+Количество!I18</f>
        <v>48</v>
      </c>
      <c r="G27" s="252">
        <f t="shared" si="2"/>
        <v>4.8</v>
      </c>
      <c r="H27" s="267">
        <v>1</v>
      </c>
      <c r="I27" s="268">
        <v>1</v>
      </c>
      <c r="J27" s="276"/>
      <c r="K27" s="269"/>
      <c r="L27" s="267"/>
      <c r="M27" s="284"/>
      <c r="N27" s="622">
        <v>6</v>
      </c>
      <c r="O27" s="257" t="s">
        <v>276</v>
      </c>
    </row>
    <row r="28" spans="1:15" s="501" customFormat="1" x14ac:dyDescent="0.25">
      <c r="A28" s="1088"/>
      <c r="B28" s="1091"/>
      <c r="C28" s="133">
        <v>956</v>
      </c>
      <c r="D28" s="133" t="s">
        <v>111</v>
      </c>
      <c r="E28" s="282" t="s">
        <v>518</v>
      </c>
      <c r="F28" s="265">
        <f>Количество!I9</f>
        <v>43</v>
      </c>
      <c r="G28" s="252">
        <f t="shared" si="2"/>
        <v>4.3</v>
      </c>
      <c r="H28" s="267"/>
      <c r="I28" s="268"/>
      <c r="J28" s="276"/>
      <c r="K28" s="269"/>
      <c r="L28" s="267"/>
      <c r="M28" s="284"/>
      <c r="N28" s="622">
        <v>5</v>
      </c>
      <c r="O28" s="257"/>
    </row>
    <row r="29" spans="1:15" s="501" customFormat="1" x14ac:dyDescent="0.25">
      <c r="A29" s="1088"/>
      <c r="B29" s="1091"/>
      <c r="C29" s="133">
        <v>868</v>
      </c>
      <c r="D29" s="133" t="s">
        <v>197</v>
      </c>
      <c r="E29" s="282" t="s">
        <v>295</v>
      </c>
      <c r="F29" s="265">
        <f>Количество!I6</f>
        <v>40</v>
      </c>
      <c r="G29" s="252">
        <f t="shared" si="2"/>
        <v>4</v>
      </c>
      <c r="H29" s="267"/>
      <c r="I29" s="268"/>
      <c r="J29" s="276"/>
      <c r="K29" s="269"/>
      <c r="L29" s="267"/>
      <c r="M29" s="284"/>
      <c r="N29" s="622">
        <v>4</v>
      </c>
      <c r="O29" s="257"/>
    </row>
    <row r="30" spans="1:15" s="501" customFormat="1" x14ac:dyDescent="0.25">
      <c r="A30" s="1088"/>
      <c r="B30" s="1091"/>
      <c r="C30" s="133">
        <v>870</v>
      </c>
      <c r="D30" s="133" t="s">
        <v>17</v>
      </c>
      <c r="E30" s="282" t="s">
        <v>294</v>
      </c>
      <c r="F30" s="265">
        <f>Количество!I16+Количество!I23</f>
        <v>41</v>
      </c>
      <c r="G30" s="252">
        <f t="shared" si="2"/>
        <v>4.0999999999999996</v>
      </c>
      <c r="H30" s="267"/>
      <c r="I30" s="268"/>
      <c r="J30" s="276"/>
      <c r="K30" s="269"/>
      <c r="L30" s="267"/>
      <c r="M30" s="284"/>
      <c r="N30" s="622">
        <v>5</v>
      </c>
      <c r="O30" s="257"/>
    </row>
    <row r="31" spans="1:15" s="501" customFormat="1" x14ac:dyDescent="0.25">
      <c r="A31" s="1088"/>
      <c r="B31" s="1091"/>
      <c r="C31" s="131">
        <v>903</v>
      </c>
      <c r="D31" s="131" t="s">
        <v>30</v>
      </c>
      <c r="E31" s="493" t="s">
        <v>532</v>
      </c>
      <c r="F31" s="491">
        <f>Количество!I47+Количество!I41+Количество!I38</f>
        <v>50</v>
      </c>
      <c r="G31" s="488">
        <f>F31/15</f>
        <v>3.3333333333333335</v>
      </c>
      <c r="H31" s="489"/>
      <c r="I31" s="490"/>
      <c r="J31" s="510"/>
      <c r="K31" s="508"/>
      <c r="L31" s="489"/>
      <c r="M31" s="509"/>
      <c r="N31" s="614">
        <v>4</v>
      </c>
      <c r="O31" s="257"/>
    </row>
    <row r="32" spans="1:15" s="501" customFormat="1" x14ac:dyDescent="0.25">
      <c r="A32" s="1088"/>
      <c r="B32" s="1091"/>
      <c r="C32" s="131">
        <v>913</v>
      </c>
      <c r="D32" s="131" t="s">
        <v>24</v>
      </c>
      <c r="E32" s="494" t="s">
        <v>534</v>
      </c>
      <c r="F32" s="491">
        <f>Количество!I33+Количество!I50</f>
        <v>55</v>
      </c>
      <c r="G32" s="488">
        <f>F32/15</f>
        <v>3.6666666666666665</v>
      </c>
      <c r="H32" s="489"/>
      <c r="I32" s="490"/>
      <c r="J32" s="510"/>
      <c r="K32" s="508"/>
      <c r="L32" s="489"/>
      <c r="M32" s="509"/>
      <c r="N32" s="614">
        <v>4</v>
      </c>
      <c r="O32" s="257"/>
    </row>
    <row r="33" spans="1:15" s="501" customFormat="1" x14ac:dyDescent="0.25">
      <c r="A33" s="1088"/>
      <c r="B33" s="1091"/>
      <c r="C33" s="131">
        <v>905</v>
      </c>
      <c r="D33" s="131" t="s">
        <v>23</v>
      </c>
      <c r="E33" s="494" t="s">
        <v>317</v>
      </c>
      <c r="F33" s="491">
        <f>Количество!I49+Количество!I32</f>
        <v>31</v>
      </c>
      <c r="G33" s="488">
        <f>F33/15</f>
        <v>2.0666666666666669</v>
      </c>
      <c r="H33" s="489"/>
      <c r="I33" s="490"/>
      <c r="J33" s="510"/>
      <c r="K33" s="508"/>
      <c r="L33" s="489"/>
      <c r="M33" s="509"/>
      <c r="N33" s="614">
        <v>2</v>
      </c>
      <c r="O33" s="257"/>
    </row>
    <row r="34" spans="1:15" s="501" customFormat="1" x14ac:dyDescent="0.25">
      <c r="A34" s="1088"/>
      <c r="B34" s="1091"/>
      <c r="C34" s="131">
        <v>893</v>
      </c>
      <c r="D34" s="131" t="s">
        <v>28</v>
      </c>
      <c r="E34" s="494" t="s">
        <v>318</v>
      </c>
      <c r="F34" s="491">
        <f>Количество!I44+Количество!I37+Количество!I42</f>
        <v>79</v>
      </c>
      <c r="G34" s="488">
        <f>F34/15</f>
        <v>5.2666666666666666</v>
      </c>
      <c r="H34" s="489"/>
      <c r="I34" s="490"/>
      <c r="J34" s="510"/>
      <c r="K34" s="508"/>
      <c r="L34" s="489"/>
      <c r="M34" s="509"/>
      <c r="N34" s="614">
        <v>6</v>
      </c>
      <c r="O34" s="257"/>
    </row>
    <row r="35" spans="1:15" s="501" customFormat="1" x14ac:dyDescent="0.25">
      <c r="A35" s="1088"/>
      <c r="B35" s="1091"/>
      <c r="C35" s="547">
        <v>887</v>
      </c>
      <c r="D35" s="547" t="s">
        <v>38</v>
      </c>
      <c r="E35" s="557" t="s">
        <v>523</v>
      </c>
      <c r="F35" s="549">
        <f>Количество!I71+5</f>
        <v>60</v>
      </c>
      <c r="G35" s="550">
        <v>4</v>
      </c>
      <c r="H35" s="551"/>
      <c r="I35" s="552"/>
      <c r="J35" s="580"/>
      <c r="K35" s="553"/>
      <c r="L35" s="551"/>
      <c r="M35" s="554"/>
      <c r="N35" s="628">
        <v>5</v>
      </c>
      <c r="O35" s="257"/>
    </row>
    <row r="36" spans="1:15" s="501" customFormat="1" x14ac:dyDescent="0.25">
      <c r="A36" s="1088"/>
      <c r="B36" s="1091"/>
      <c r="C36" s="572">
        <v>888</v>
      </c>
      <c r="D36" s="572" t="s">
        <v>49</v>
      </c>
      <c r="E36" s="557" t="s">
        <v>522</v>
      </c>
      <c r="F36" s="581">
        <f>Количество!I55+Количество!I63+8</f>
        <v>41</v>
      </c>
      <c r="G36" s="550">
        <v>4</v>
      </c>
      <c r="H36" s="582"/>
      <c r="I36" s="583"/>
      <c r="J36" s="584"/>
      <c r="K36" s="585"/>
      <c r="L36" s="582"/>
      <c r="M36" s="586"/>
      <c r="N36" s="628">
        <v>4</v>
      </c>
      <c r="O36" s="257"/>
    </row>
    <row r="37" spans="1:15" s="501" customFormat="1" x14ac:dyDescent="0.25">
      <c r="A37" s="1088"/>
      <c r="B37" s="1091"/>
      <c r="C37" s="547">
        <v>908</v>
      </c>
      <c r="D37" s="547" t="s">
        <v>47</v>
      </c>
      <c r="E37" s="557" t="s">
        <v>526</v>
      </c>
      <c r="F37" s="549">
        <f>Количество!I65+Количество!I67+1+1</f>
        <v>51</v>
      </c>
      <c r="G37" s="550">
        <v>5</v>
      </c>
      <c r="H37" s="551"/>
      <c r="I37" s="552"/>
      <c r="J37" s="580"/>
      <c r="K37" s="553"/>
      <c r="L37" s="551"/>
      <c r="M37" s="554"/>
      <c r="N37" s="628">
        <v>5</v>
      </c>
      <c r="O37" s="257"/>
    </row>
    <row r="38" spans="1:15" s="501" customFormat="1" x14ac:dyDescent="0.25">
      <c r="A38" s="1088"/>
      <c r="B38" s="1091"/>
      <c r="C38" s="572">
        <v>959</v>
      </c>
      <c r="D38" s="572" t="s">
        <v>52</v>
      </c>
      <c r="E38" s="587" t="s">
        <v>38</v>
      </c>
      <c r="F38" s="549">
        <f>Количество!I54</f>
        <v>47</v>
      </c>
      <c r="G38" s="550">
        <v>5</v>
      </c>
      <c r="H38" s="551"/>
      <c r="I38" s="552"/>
      <c r="J38" s="580"/>
      <c r="K38" s="553"/>
      <c r="L38" s="551"/>
      <c r="M38" s="554"/>
      <c r="N38" s="628">
        <v>5</v>
      </c>
      <c r="O38" s="257"/>
    </row>
    <row r="39" spans="1:15" s="501" customFormat="1" ht="15.75" thickBot="1" x14ac:dyDescent="0.3">
      <c r="A39" s="1088"/>
      <c r="B39" s="1108"/>
      <c r="C39" s="924">
        <v>869</v>
      </c>
      <c r="D39" s="924" t="s">
        <v>45</v>
      </c>
      <c r="E39" s="925" t="s">
        <v>40</v>
      </c>
      <c r="F39" s="611">
        <f>Количество!I56</f>
        <v>30</v>
      </c>
      <c r="G39" s="926">
        <v>3</v>
      </c>
      <c r="H39" s="745"/>
      <c r="I39" s="746"/>
      <c r="J39" s="747"/>
      <c r="K39" s="748"/>
      <c r="L39" s="745"/>
      <c r="M39" s="749"/>
      <c r="N39" s="750">
        <v>5</v>
      </c>
      <c r="O39" s="257"/>
    </row>
    <row r="40" spans="1:15" s="501" customFormat="1" ht="14.45" customHeight="1" x14ac:dyDescent="0.25">
      <c r="A40" s="1088"/>
      <c r="B40" s="1091" t="s">
        <v>131</v>
      </c>
      <c r="C40" s="134">
        <v>890</v>
      </c>
      <c r="D40" s="134" t="s">
        <v>19</v>
      </c>
      <c r="E40" s="282" t="s">
        <v>519</v>
      </c>
      <c r="F40" s="251">
        <f>Количество!J5+Количество!J13+Количество!J14+Количество!J11</f>
        <v>83</v>
      </c>
      <c r="G40" s="252">
        <f>F40/15</f>
        <v>5.5333333333333332</v>
      </c>
      <c r="H40" s="253"/>
      <c r="I40" s="254"/>
      <c r="J40" s="253"/>
      <c r="K40" s="255"/>
      <c r="L40" s="253"/>
      <c r="M40" s="256"/>
      <c r="N40" s="613">
        <v>6</v>
      </c>
      <c r="O40" s="257"/>
    </row>
    <row r="41" spans="1:15" s="501" customFormat="1" x14ac:dyDescent="0.25">
      <c r="A41" s="1088"/>
      <c r="B41" s="1091"/>
      <c r="C41" s="133">
        <v>956</v>
      </c>
      <c r="D41" s="133" t="s">
        <v>111</v>
      </c>
      <c r="E41" s="282" t="s">
        <v>300</v>
      </c>
      <c r="F41" s="251">
        <f>Количество!J27+Количество!J6+Количество!J8+Количество!J26</f>
        <v>46</v>
      </c>
      <c r="G41" s="252">
        <f t="shared" ref="G41:G42" si="3">F41/15</f>
        <v>3.0666666666666669</v>
      </c>
      <c r="H41" s="253"/>
      <c r="I41" s="254"/>
      <c r="J41" s="253"/>
      <c r="K41" s="255"/>
      <c r="L41" s="253"/>
      <c r="M41" s="256"/>
      <c r="N41" s="613">
        <v>4</v>
      </c>
      <c r="O41" s="257"/>
    </row>
    <row r="42" spans="1:15" s="501" customFormat="1" x14ac:dyDescent="0.25">
      <c r="A42" s="1088"/>
      <c r="B42" s="1091"/>
      <c r="C42" s="133">
        <v>891</v>
      </c>
      <c r="D42" s="133" t="s">
        <v>9</v>
      </c>
      <c r="E42" s="282" t="s">
        <v>520</v>
      </c>
      <c r="F42" s="251">
        <f>Количество!J9+Количество!J17+Количество!J24</f>
        <v>80</v>
      </c>
      <c r="G42" s="252">
        <f t="shared" si="3"/>
        <v>5.333333333333333</v>
      </c>
      <c r="H42" s="253"/>
      <c r="I42" s="254"/>
      <c r="J42" s="253"/>
      <c r="K42" s="255"/>
      <c r="L42" s="253"/>
      <c r="M42" s="256"/>
      <c r="N42" s="613">
        <v>6</v>
      </c>
      <c r="O42" s="257"/>
    </row>
    <row r="43" spans="1:15" s="501" customFormat="1" x14ac:dyDescent="0.25">
      <c r="A43" s="1088"/>
      <c r="B43" s="1091"/>
      <c r="C43" s="556">
        <v>888</v>
      </c>
      <c r="D43" s="556" t="s">
        <v>49</v>
      </c>
      <c r="E43" s="557" t="s">
        <v>537</v>
      </c>
      <c r="F43" s="549">
        <f>Количество!J59+Количество!J66+Количество!J71+Количество!J57+Количество!J64</f>
        <v>113</v>
      </c>
      <c r="G43" s="550">
        <f>F43/15</f>
        <v>7.5333333333333332</v>
      </c>
      <c r="H43" s="551"/>
      <c r="I43" s="552"/>
      <c r="J43" s="551"/>
      <c r="K43" s="553"/>
      <c r="L43" s="551"/>
      <c r="M43" s="554"/>
      <c r="N43" s="615">
        <v>8</v>
      </c>
      <c r="O43" s="257"/>
    </row>
    <row r="44" spans="1:15" s="501" customFormat="1" x14ac:dyDescent="0.25">
      <c r="A44" s="1088"/>
      <c r="B44" s="1091"/>
      <c r="C44" s="547">
        <v>887</v>
      </c>
      <c r="D44" s="547" t="s">
        <v>38</v>
      </c>
      <c r="E44" s="557" t="s">
        <v>538</v>
      </c>
      <c r="F44" s="549">
        <f>Количество!J65+Количество!J70+Количество!J61+Количество!J69</f>
        <v>103</v>
      </c>
      <c r="G44" s="550">
        <f>F44/15</f>
        <v>6.8666666666666663</v>
      </c>
      <c r="H44" s="551"/>
      <c r="I44" s="552"/>
      <c r="J44" s="551"/>
      <c r="K44" s="553"/>
      <c r="L44" s="551"/>
      <c r="M44" s="554"/>
      <c r="N44" s="615">
        <v>7</v>
      </c>
      <c r="O44" s="257"/>
    </row>
    <row r="45" spans="1:15" s="501" customFormat="1" x14ac:dyDescent="0.25">
      <c r="A45" s="1088"/>
      <c r="B45" s="1091"/>
      <c r="C45" s="131">
        <v>905</v>
      </c>
      <c r="D45" s="131" t="s">
        <v>23</v>
      </c>
      <c r="E45" s="494" t="s">
        <v>449</v>
      </c>
      <c r="F45" s="477">
        <f>Количество!J35+Количество!J36+Количество!J50+Количество!J40</f>
        <v>145</v>
      </c>
      <c r="G45" s="478">
        <f t="shared" ref="G45:G62" si="4">F45/15</f>
        <v>9.6666666666666661</v>
      </c>
      <c r="H45" s="479"/>
      <c r="I45" s="480"/>
      <c r="J45" s="479"/>
      <c r="K45" s="506"/>
      <c r="L45" s="479"/>
      <c r="M45" s="507"/>
      <c r="N45" s="614">
        <v>10</v>
      </c>
      <c r="O45" s="257"/>
    </row>
    <row r="46" spans="1:15" s="501" customFormat="1" x14ac:dyDescent="0.25">
      <c r="A46" s="1088"/>
      <c r="B46" s="1092"/>
      <c r="C46" s="131">
        <v>892</v>
      </c>
      <c r="D46" s="131" t="s">
        <v>36</v>
      </c>
      <c r="E46" s="494" t="s">
        <v>533</v>
      </c>
      <c r="F46" s="477">
        <f>Количество!J38+Количество!J45+Количество!J33+Количество!J41</f>
        <v>68</v>
      </c>
      <c r="G46" s="478">
        <f t="shared" si="4"/>
        <v>4.5333333333333332</v>
      </c>
      <c r="H46" s="479">
        <v>1</v>
      </c>
      <c r="I46" s="480">
        <v>1</v>
      </c>
      <c r="J46" s="479"/>
      <c r="K46" s="506"/>
      <c r="L46" s="479"/>
      <c r="M46" s="507"/>
      <c r="N46" s="614"/>
      <c r="O46" s="257" t="s">
        <v>319</v>
      </c>
    </row>
    <row r="47" spans="1:15" s="501" customFormat="1" x14ac:dyDescent="0.25">
      <c r="A47" s="1088"/>
      <c r="B47" s="1094" t="s">
        <v>7</v>
      </c>
      <c r="C47" s="134">
        <v>870</v>
      </c>
      <c r="D47" s="134" t="s">
        <v>17</v>
      </c>
      <c r="E47" s="262" t="s">
        <v>305</v>
      </c>
      <c r="F47" s="251">
        <f>Количество!K26+Количество!K9+Количество!K8+Количество!K6</f>
        <v>40</v>
      </c>
      <c r="G47" s="252">
        <f t="shared" si="4"/>
        <v>2.6666666666666665</v>
      </c>
      <c r="H47" s="253"/>
      <c r="I47" s="254"/>
      <c r="J47" s="253"/>
      <c r="K47" s="255"/>
      <c r="L47" s="253"/>
      <c r="M47" s="256"/>
      <c r="N47" s="613">
        <v>3</v>
      </c>
      <c r="O47" s="257"/>
    </row>
    <row r="48" spans="1:15" s="501" customFormat="1" ht="17.45" customHeight="1" x14ac:dyDescent="0.25">
      <c r="A48" s="1088"/>
      <c r="B48" s="1095"/>
      <c r="C48" s="134">
        <v>907</v>
      </c>
      <c r="D48" s="134" t="s">
        <v>8</v>
      </c>
      <c r="E48" s="250" t="s">
        <v>278</v>
      </c>
      <c r="F48" s="251">
        <f>Количество!K16+Количество!K13+Количество!K14+Количество!K11+Количество!K12</f>
        <v>41</v>
      </c>
      <c r="G48" s="252">
        <f t="shared" si="4"/>
        <v>2.7333333333333334</v>
      </c>
      <c r="H48" s="253"/>
      <c r="I48" s="254"/>
      <c r="J48" s="253"/>
      <c r="K48" s="255"/>
      <c r="L48" s="253"/>
      <c r="M48" s="256"/>
      <c r="N48" s="622">
        <v>3</v>
      </c>
      <c r="O48" s="257"/>
    </row>
    <row r="49" spans="1:23" s="501" customFormat="1" ht="15" customHeight="1" x14ac:dyDescent="0.25">
      <c r="A49" s="1088"/>
      <c r="B49" s="1095"/>
      <c r="C49" s="133">
        <v>868</v>
      </c>
      <c r="D49" s="133" t="s">
        <v>197</v>
      </c>
      <c r="E49" s="250" t="s">
        <v>558</v>
      </c>
      <c r="F49" s="251">
        <f>Количество!K22+Количество!K17+Количество!K24+Количество!K23+Количество!K18+1</f>
        <v>40</v>
      </c>
      <c r="G49" s="252">
        <f t="shared" si="4"/>
        <v>2.6666666666666665</v>
      </c>
      <c r="H49" s="253">
        <v>1</v>
      </c>
      <c r="I49" s="254">
        <v>1</v>
      </c>
      <c r="J49" s="253"/>
      <c r="K49" s="255"/>
      <c r="L49" s="253"/>
      <c r="M49" s="256"/>
      <c r="N49" s="613">
        <v>4</v>
      </c>
      <c r="O49" s="257" t="s">
        <v>275</v>
      </c>
    </row>
    <row r="50" spans="1:23" s="501" customFormat="1" ht="24" x14ac:dyDescent="0.25">
      <c r="A50" s="1088"/>
      <c r="B50" s="1095"/>
      <c r="C50" s="547">
        <v>908</v>
      </c>
      <c r="D50" s="547" t="s">
        <v>47</v>
      </c>
      <c r="E50" s="573" t="s">
        <v>555</v>
      </c>
      <c r="F50" s="574">
        <f>Количество!K63+Количество!K65+Количество!K60+Количество!K61+Количество!K69</f>
        <v>40</v>
      </c>
      <c r="G50" s="575">
        <f t="shared" si="4"/>
        <v>2.6666666666666665</v>
      </c>
      <c r="H50" s="576">
        <v>2</v>
      </c>
      <c r="I50" s="577">
        <v>1</v>
      </c>
      <c r="J50" s="576"/>
      <c r="K50" s="578"/>
      <c r="L50" s="576"/>
      <c r="M50" s="579"/>
      <c r="N50" s="621">
        <v>5</v>
      </c>
      <c r="O50" s="257" t="s">
        <v>576</v>
      </c>
    </row>
    <row r="51" spans="1:23" s="501" customFormat="1" x14ac:dyDescent="0.25">
      <c r="A51" s="1088"/>
      <c r="B51" s="1095"/>
      <c r="C51" s="556">
        <v>869</v>
      </c>
      <c r="D51" s="556" t="s">
        <v>45</v>
      </c>
      <c r="E51" s="573" t="s">
        <v>539</v>
      </c>
      <c r="F51" s="574">
        <f>Количество!K54+Количество!K55+Количество!K57+Количество!K64+Количество!K66+Количество!K67+Количество!K70+Количество!K71</f>
        <v>38</v>
      </c>
      <c r="G51" s="575">
        <f t="shared" si="4"/>
        <v>2.5333333333333332</v>
      </c>
      <c r="H51" s="576"/>
      <c r="I51" s="577"/>
      <c r="J51" s="576"/>
      <c r="K51" s="578"/>
      <c r="L51" s="576"/>
      <c r="M51" s="579"/>
      <c r="N51" s="621">
        <v>4</v>
      </c>
      <c r="O51" s="257"/>
    </row>
    <row r="52" spans="1:23" s="501" customFormat="1" ht="15.75" thickBot="1" x14ac:dyDescent="0.3">
      <c r="A52" s="1089"/>
      <c r="B52" s="1096"/>
      <c r="C52" s="135">
        <v>893</v>
      </c>
      <c r="D52" s="135" t="s">
        <v>28</v>
      </c>
      <c r="E52" s="487" t="s">
        <v>559</v>
      </c>
      <c r="F52" s="491">
        <f>Количество!K53</f>
        <v>63</v>
      </c>
      <c r="G52" s="488">
        <f t="shared" si="4"/>
        <v>4.2</v>
      </c>
      <c r="H52" s="489"/>
      <c r="I52" s="490"/>
      <c r="J52" s="489"/>
      <c r="K52" s="508"/>
      <c r="L52" s="489"/>
      <c r="M52" s="509"/>
      <c r="N52" s="620">
        <v>4</v>
      </c>
      <c r="O52" s="257"/>
    </row>
    <row r="53" spans="1:23" s="511" customFormat="1" ht="14.45" customHeight="1" x14ac:dyDescent="0.25">
      <c r="A53" s="1102" t="s">
        <v>220</v>
      </c>
      <c r="B53" s="1099" t="s">
        <v>187</v>
      </c>
      <c r="C53" s="588">
        <v>959</v>
      </c>
      <c r="D53" s="588" t="s">
        <v>52</v>
      </c>
      <c r="E53" s="589" t="s">
        <v>332</v>
      </c>
      <c r="F53" s="590">
        <f>Количество!L55</f>
        <v>47</v>
      </c>
      <c r="G53" s="591">
        <f t="shared" si="4"/>
        <v>3.1333333333333333</v>
      </c>
      <c r="H53" s="592"/>
      <c r="I53" s="593"/>
      <c r="J53" s="592"/>
      <c r="K53" s="594"/>
      <c r="L53" s="592"/>
      <c r="M53" s="595"/>
      <c r="N53" s="624"/>
      <c r="O53" s="257"/>
    </row>
    <row r="54" spans="1:23" s="511" customFormat="1" x14ac:dyDescent="0.25">
      <c r="A54" s="1103"/>
      <c r="B54" s="1095"/>
      <c r="C54" s="572">
        <v>908</v>
      </c>
      <c r="D54" s="572" t="s">
        <v>47</v>
      </c>
      <c r="E54" s="573" t="s">
        <v>331</v>
      </c>
      <c r="F54" s="574">
        <f>Количество!L74-Количество!L55</f>
        <v>35</v>
      </c>
      <c r="G54" s="575">
        <f t="shared" si="4"/>
        <v>2.3333333333333335</v>
      </c>
      <c r="H54" s="576"/>
      <c r="I54" s="577"/>
      <c r="J54" s="576"/>
      <c r="K54" s="578"/>
      <c r="L54" s="576"/>
      <c r="M54" s="597"/>
      <c r="N54" s="621"/>
      <c r="O54" s="257"/>
    </row>
    <row r="55" spans="1:23" s="511" customFormat="1" x14ac:dyDescent="0.25">
      <c r="A55" s="1103"/>
      <c r="B55" s="1095"/>
      <c r="C55" s="136">
        <v>905</v>
      </c>
      <c r="D55" s="136" t="s">
        <v>23</v>
      </c>
      <c r="E55" s="487" t="s">
        <v>320</v>
      </c>
      <c r="F55" s="477">
        <f>Количество!L37+Количество!L42+Количество!L40+Количество!L35+Количество!L36+Количество!L41+Количество!L33+Количество!L32</f>
        <v>49</v>
      </c>
      <c r="G55" s="478">
        <f t="shared" si="4"/>
        <v>3.2666666666666666</v>
      </c>
      <c r="H55" s="479"/>
      <c r="I55" s="480"/>
      <c r="J55" s="479"/>
      <c r="K55" s="506"/>
      <c r="L55" s="479"/>
      <c r="M55" s="512"/>
      <c r="N55" s="614">
        <v>4</v>
      </c>
      <c r="O55" s="257"/>
      <c r="P55" s="501"/>
      <c r="Q55" s="501"/>
      <c r="R55" s="501"/>
      <c r="S55" s="501"/>
      <c r="T55" s="501"/>
      <c r="U55" s="501"/>
      <c r="V55" s="501"/>
    </row>
    <row r="56" spans="1:23" s="511" customFormat="1" x14ac:dyDescent="0.25">
      <c r="A56" s="1103"/>
      <c r="B56" s="1095"/>
      <c r="C56" s="131">
        <v>903</v>
      </c>
      <c r="D56" s="131" t="s">
        <v>30</v>
      </c>
      <c r="E56" s="487" t="s">
        <v>321</v>
      </c>
      <c r="F56" s="477">
        <f>Количество!L49+Количество!L47+Количество!L44+Количество!L46+Количество!L50+Количество!L38+Количество!L45</f>
        <v>47</v>
      </c>
      <c r="G56" s="478">
        <f t="shared" si="4"/>
        <v>3.1333333333333333</v>
      </c>
      <c r="H56" s="479"/>
      <c r="I56" s="480"/>
      <c r="J56" s="479"/>
      <c r="K56" s="506"/>
      <c r="L56" s="479"/>
      <c r="M56" s="512"/>
      <c r="N56" s="614">
        <v>4</v>
      </c>
      <c r="O56" s="257"/>
      <c r="P56" s="501"/>
      <c r="Q56" s="501"/>
      <c r="R56" s="501"/>
      <c r="S56" s="501"/>
      <c r="T56" s="501"/>
      <c r="U56" s="501"/>
      <c r="V56" s="501"/>
    </row>
    <row r="57" spans="1:23" s="511" customFormat="1" x14ac:dyDescent="0.25">
      <c r="A57" s="1103"/>
      <c r="B57" s="1095"/>
      <c r="C57" s="134">
        <v>891</v>
      </c>
      <c r="D57" s="134" t="s">
        <v>9</v>
      </c>
      <c r="E57" s="264" t="s">
        <v>279</v>
      </c>
      <c r="F57" s="265">
        <f>Количество!L9+Количество!L16+Количество!L5+Количество!L8+Количество!L13+Количество!L14+Количество!L6+Количество!L12</f>
        <v>40</v>
      </c>
      <c r="G57" s="266">
        <f t="shared" si="4"/>
        <v>2.6666666666666665</v>
      </c>
      <c r="H57" s="267"/>
      <c r="I57" s="268"/>
      <c r="J57" s="267"/>
      <c r="K57" s="269"/>
      <c r="L57" s="267">
        <v>1</v>
      </c>
      <c r="M57" s="270" t="s">
        <v>581</v>
      </c>
      <c r="N57" s="622">
        <v>4</v>
      </c>
      <c r="O57" s="257" t="s">
        <v>582</v>
      </c>
      <c r="Q57" s="501"/>
      <c r="R57" s="501"/>
      <c r="S57" s="501"/>
      <c r="T57" s="501"/>
      <c r="U57" s="501"/>
      <c r="V57" s="501"/>
      <c r="W57" s="501"/>
    </row>
    <row r="58" spans="1:23" s="511" customFormat="1" ht="15.75" thickBot="1" x14ac:dyDescent="0.3">
      <c r="A58" s="1104"/>
      <c r="B58" s="1095"/>
      <c r="C58" s="537">
        <v>956</v>
      </c>
      <c r="D58" s="537" t="s">
        <v>111</v>
      </c>
      <c r="E58" s="538" t="s">
        <v>280</v>
      </c>
      <c r="F58" s="539">
        <f>Количество!L17+Количество!L26+Количество!L28+Количество!L24+Количество!L27+Количество!L11+Количество!L23+Количество!L18+Количество!L22</f>
        <v>39</v>
      </c>
      <c r="G58" s="536">
        <f t="shared" si="4"/>
        <v>2.6</v>
      </c>
      <c r="H58" s="540"/>
      <c r="I58" s="541"/>
      <c r="J58" s="540"/>
      <c r="K58" s="542"/>
      <c r="L58" s="540">
        <v>1</v>
      </c>
      <c r="M58" s="542">
        <v>1</v>
      </c>
      <c r="N58" s="625">
        <v>4</v>
      </c>
      <c r="O58" s="257"/>
      <c r="Q58" s="501"/>
      <c r="R58" s="501"/>
      <c r="S58" s="501"/>
      <c r="T58" s="501"/>
      <c r="U58" s="501"/>
      <c r="V58" s="501"/>
      <c r="W58" s="501"/>
    </row>
    <row r="59" spans="1:23" s="501" customFormat="1" x14ac:dyDescent="0.25">
      <c r="A59" s="1087" t="s">
        <v>221</v>
      </c>
      <c r="B59" s="1105" t="s">
        <v>132</v>
      </c>
      <c r="C59" s="588">
        <v>908</v>
      </c>
      <c r="D59" s="588" t="s">
        <v>47</v>
      </c>
      <c r="E59" s="589" t="s">
        <v>341</v>
      </c>
      <c r="F59" s="598">
        <f>Количество!M58</f>
        <v>211</v>
      </c>
      <c r="G59" s="596">
        <f t="shared" si="4"/>
        <v>14.066666666666666</v>
      </c>
      <c r="H59" s="599"/>
      <c r="I59" s="600"/>
      <c r="J59" s="599"/>
      <c r="K59" s="601"/>
      <c r="L59" s="602"/>
      <c r="M59" s="601"/>
      <c r="N59" s="624">
        <v>15</v>
      </c>
    </row>
    <row r="60" spans="1:23" s="501" customFormat="1" x14ac:dyDescent="0.25">
      <c r="A60" s="1088"/>
      <c r="B60" s="1106"/>
      <c r="C60" s="547">
        <v>959</v>
      </c>
      <c r="D60" s="547" t="s">
        <v>52</v>
      </c>
      <c r="E60" s="548" t="s">
        <v>338</v>
      </c>
      <c r="F60" s="603">
        <f>Количество!M68</f>
        <v>265</v>
      </c>
      <c r="G60" s="555">
        <f t="shared" si="4"/>
        <v>17.666666666666668</v>
      </c>
      <c r="H60" s="580"/>
      <c r="I60" s="552"/>
      <c r="J60" s="580"/>
      <c r="K60" s="553"/>
      <c r="L60" s="551"/>
      <c r="M60" s="604"/>
      <c r="N60" s="615">
        <v>18</v>
      </c>
      <c r="O60" s="257"/>
    </row>
    <row r="61" spans="1:23" s="501" customFormat="1" x14ac:dyDescent="0.25">
      <c r="A61" s="1088"/>
      <c r="B61" s="1106"/>
      <c r="C61" s="547">
        <v>887</v>
      </c>
      <c r="D61" s="547" t="s">
        <v>38</v>
      </c>
      <c r="E61" s="548" t="s">
        <v>337</v>
      </c>
      <c r="F61" s="605">
        <f>Количество!M62</f>
        <v>174</v>
      </c>
      <c r="G61" s="555">
        <f t="shared" si="4"/>
        <v>11.6</v>
      </c>
      <c r="H61" s="580"/>
      <c r="I61" s="552"/>
      <c r="J61" s="580"/>
      <c r="K61" s="553"/>
      <c r="L61" s="551"/>
      <c r="M61" s="604"/>
      <c r="N61" s="615">
        <v>12</v>
      </c>
      <c r="O61" s="257"/>
    </row>
    <row r="62" spans="1:23" s="501" customFormat="1" x14ac:dyDescent="0.25">
      <c r="A62" s="1088"/>
      <c r="B62" s="1106"/>
      <c r="C62" s="547">
        <v>888</v>
      </c>
      <c r="D62" s="547" t="s">
        <v>49</v>
      </c>
      <c r="E62" s="548" t="s">
        <v>340</v>
      </c>
      <c r="F62" s="606">
        <f>Количество!M72</f>
        <v>186</v>
      </c>
      <c r="G62" s="555">
        <f t="shared" si="4"/>
        <v>12.4</v>
      </c>
      <c r="H62" s="607"/>
      <c r="I62" s="561"/>
      <c r="J62" s="607"/>
      <c r="K62" s="562"/>
      <c r="L62" s="560"/>
      <c r="M62" s="608"/>
      <c r="N62" s="617">
        <v>13</v>
      </c>
      <c r="O62" s="257"/>
    </row>
    <row r="63" spans="1:23" s="501" customFormat="1" ht="36" x14ac:dyDescent="0.25">
      <c r="A63" s="1088"/>
      <c r="B63" s="1106"/>
      <c r="C63" s="547">
        <v>869</v>
      </c>
      <c r="D63" s="547" t="s">
        <v>45</v>
      </c>
      <c r="E63" s="928" t="s">
        <v>541</v>
      </c>
      <c r="F63" s="603">
        <f>Количество!V74+Количество!X74</f>
        <v>55</v>
      </c>
      <c r="G63" s="555">
        <v>0</v>
      </c>
      <c r="H63" s="580">
        <f>Количество!V74</f>
        <v>3</v>
      </c>
      <c r="I63" s="1039">
        <v>1</v>
      </c>
      <c r="J63" s="580">
        <v>45</v>
      </c>
      <c r="K63" s="1023">
        <f>J63/15</f>
        <v>3</v>
      </c>
      <c r="L63" s="551">
        <f>[1]Количество!Y74</f>
        <v>6</v>
      </c>
      <c r="M63" s="609">
        <f>L63/5</f>
        <v>1.2</v>
      </c>
      <c r="N63" s="1024">
        <v>5</v>
      </c>
      <c r="O63" s="513" t="s">
        <v>577</v>
      </c>
    </row>
    <row r="64" spans="1:23" s="501" customFormat="1" x14ac:dyDescent="0.25">
      <c r="A64" s="1088"/>
      <c r="B64" s="1106"/>
      <c r="C64" s="131">
        <v>903</v>
      </c>
      <c r="D64" s="131" t="s">
        <v>30</v>
      </c>
      <c r="E64" s="132" t="s">
        <v>527</v>
      </c>
      <c r="F64" s="533">
        <f>Количество!M34</f>
        <v>146</v>
      </c>
      <c r="G64" s="481">
        <f>F64/15</f>
        <v>9.7333333333333325</v>
      </c>
      <c r="H64" s="514"/>
      <c r="I64" s="480"/>
      <c r="J64" s="514"/>
      <c r="K64" s="506"/>
      <c r="L64" s="479"/>
      <c r="M64" s="512"/>
      <c r="N64" s="614">
        <v>12</v>
      </c>
      <c r="O64" s="257"/>
    </row>
    <row r="65" spans="1:17" s="501" customFormat="1" x14ac:dyDescent="0.25">
      <c r="A65" s="1088"/>
      <c r="B65" s="1106"/>
      <c r="C65" s="131">
        <v>905</v>
      </c>
      <c r="D65" s="131" t="s">
        <v>23</v>
      </c>
      <c r="E65" s="132" t="s">
        <v>322</v>
      </c>
      <c r="F65" s="533">
        <f>Количество!M37+Количество!M35+Количество!M36+Количество!M38</f>
        <v>206</v>
      </c>
      <c r="G65" s="481">
        <f>F65/15</f>
        <v>13.733333333333333</v>
      </c>
      <c r="H65" s="514"/>
      <c r="I65" s="480"/>
      <c r="J65" s="514"/>
      <c r="K65" s="506"/>
      <c r="L65" s="479"/>
      <c r="M65" s="512"/>
      <c r="N65" s="614">
        <v>14</v>
      </c>
      <c r="O65" s="257"/>
    </row>
    <row r="66" spans="1:17" s="501" customFormat="1" x14ac:dyDescent="0.25">
      <c r="A66" s="1088"/>
      <c r="B66" s="1106"/>
      <c r="C66" s="131">
        <v>892</v>
      </c>
      <c r="D66" s="131" t="s">
        <v>36</v>
      </c>
      <c r="E66" s="132" t="s">
        <v>528</v>
      </c>
      <c r="F66" s="533">
        <f>Количество!M43</f>
        <v>234</v>
      </c>
      <c r="G66" s="481">
        <f>F66/15</f>
        <v>15.6</v>
      </c>
      <c r="H66" s="514"/>
      <c r="I66" s="480"/>
      <c r="J66" s="514"/>
      <c r="K66" s="506"/>
      <c r="L66" s="479"/>
      <c r="M66" s="512"/>
      <c r="N66" s="614">
        <v>14</v>
      </c>
      <c r="O66" s="257"/>
      <c r="P66" s="515"/>
    </row>
    <row r="67" spans="1:17" s="501" customFormat="1" x14ac:dyDescent="0.25">
      <c r="A67" s="1088"/>
      <c r="B67" s="1106"/>
      <c r="C67" s="131">
        <v>913</v>
      </c>
      <c r="D67" s="131" t="s">
        <v>24</v>
      </c>
      <c r="E67" s="132" t="s">
        <v>546</v>
      </c>
      <c r="F67" s="533">
        <f>Количество!M48</f>
        <v>186</v>
      </c>
      <c r="G67" s="481">
        <f>F67/15</f>
        <v>12.4</v>
      </c>
      <c r="H67" s="514"/>
      <c r="I67" s="480"/>
      <c r="J67" s="514"/>
      <c r="K67" s="506"/>
      <c r="L67" s="479"/>
      <c r="M67" s="512"/>
      <c r="N67" s="614">
        <v>13</v>
      </c>
      <c r="O67" s="257"/>
    </row>
    <row r="68" spans="1:17" s="501" customFormat="1" ht="40.9" customHeight="1" x14ac:dyDescent="0.25">
      <c r="A68" s="1088"/>
      <c r="B68" s="1106"/>
      <c r="C68" s="135">
        <v>893</v>
      </c>
      <c r="D68" s="135" t="s">
        <v>28</v>
      </c>
      <c r="E68" s="482" t="s">
        <v>542</v>
      </c>
      <c r="F68" s="533">
        <f>Количество!M51</f>
        <v>123</v>
      </c>
      <c r="G68" s="481">
        <f>F68/15</f>
        <v>8.1999999999999993</v>
      </c>
      <c r="H68" s="950">
        <v>4</v>
      </c>
      <c r="I68" s="951">
        <v>2</v>
      </c>
      <c r="J68" s="514"/>
      <c r="K68" s="506"/>
      <c r="L68" s="479"/>
      <c r="M68" s="512"/>
      <c r="N68" s="614">
        <v>11</v>
      </c>
      <c r="O68" s="257" t="s">
        <v>333</v>
      </c>
    </row>
    <row r="69" spans="1:17" s="501" customFormat="1" x14ac:dyDescent="0.25">
      <c r="A69" s="1088"/>
      <c r="B69" s="1106"/>
      <c r="C69" s="131">
        <v>802</v>
      </c>
      <c r="D69" s="131" t="s">
        <v>34</v>
      </c>
      <c r="E69" s="495" t="s">
        <v>323</v>
      </c>
      <c r="F69" s="533">
        <v>37</v>
      </c>
      <c r="G69" s="481"/>
      <c r="H69" s="514"/>
      <c r="I69" s="480"/>
      <c r="J69" s="514"/>
      <c r="K69" s="506"/>
      <c r="L69" s="479"/>
      <c r="M69" s="512"/>
      <c r="N69" s="614"/>
      <c r="O69" s="257"/>
    </row>
    <row r="70" spans="1:17" s="501" customFormat="1" x14ac:dyDescent="0.25">
      <c r="A70" s="1088"/>
      <c r="B70" s="1106"/>
      <c r="C70" s="133">
        <v>907</v>
      </c>
      <c r="D70" s="133" t="s">
        <v>8</v>
      </c>
      <c r="E70" s="250" t="s">
        <v>281</v>
      </c>
      <c r="F70" s="534">
        <f>Количество!M7</f>
        <v>173</v>
      </c>
      <c r="G70" s="263">
        <f t="shared" ref="G70:G75" si="5">F70/15</f>
        <v>11.533333333333333</v>
      </c>
      <c r="H70" s="276"/>
      <c r="I70" s="268"/>
      <c r="J70" s="276"/>
      <c r="K70" s="269"/>
      <c r="L70" s="267"/>
      <c r="M70" s="270"/>
      <c r="N70" s="622">
        <v>12</v>
      </c>
      <c r="O70" s="257"/>
      <c r="P70" s="516"/>
      <c r="Q70" s="516"/>
    </row>
    <row r="71" spans="1:17" s="501" customFormat="1" x14ac:dyDescent="0.25">
      <c r="A71" s="1088"/>
      <c r="B71" s="1106"/>
      <c r="C71" s="133">
        <v>889</v>
      </c>
      <c r="D71" s="133" t="s">
        <v>13</v>
      </c>
      <c r="E71" s="250" t="s">
        <v>282</v>
      </c>
      <c r="F71" s="534">
        <f>Количество!M10</f>
        <v>136</v>
      </c>
      <c r="G71" s="263">
        <f t="shared" si="5"/>
        <v>9.0666666666666664</v>
      </c>
      <c r="H71" s="276"/>
      <c r="I71" s="268"/>
      <c r="J71" s="276"/>
      <c r="K71" s="269"/>
      <c r="L71" s="267"/>
      <c r="M71" s="270"/>
      <c r="N71" s="622">
        <v>10</v>
      </c>
      <c r="O71" s="257"/>
      <c r="P71" s="516"/>
      <c r="Q71" s="516"/>
    </row>
    <row r="72" spans="1:17" s="501" customFormat="1" ht="24" x14ac:dyDescent="0.25">
      <c r="A72" s="1088"/>
      <c r="B72" s="1106"/>
      <c r="C72" s="133">
        <v>890</v>
      </c>
      <c r="D72" s="133" t="s">
        <v>19</v>
      </c>
      <c r="E72" s="250" t="s">
        <v>283</v>
      </c>
      <c r="F72" s="534">
        <f>Количество!M15</f>
        <v>184</v>
      </c>
      <c r="G72" s="263">
        <f t="shared" si="5"/>
        <v>12.266666666666667</v>
      </c>
      <c r="H72" s="276">
        <v>3</v>
      </c>
      <c r="I72" s="268">
        <v>1</v>
      </c>
      <c r="J72" s="276"/>
      <c r="K72" s="269"/>
      <c r="L72" s="267"/>
      <c r="M72" s="270"/>
      <c r="N72" s="622">
        <v>14</v>
      </c>
      <c r="O72" s="257" t="s">
        <v>289</v>
      </c>
      <c r="P72" s="516"/>
      <c r="Q72" s="516"/>
    </row>
    <row r="73" spans="1:17" s="501" customFormat="1" x14ac:dyDescent="0.25">
      <c r="A73" s="1088"/>
      <c r="B73" s="1106"/>
      <c r="C73" s="133">
        <v>891</v>
      </c>
      <c r="D73" s="133" t="s">
        <v>9</v>
      </c>
      <c r="E73" s="250" t="s">
        <v>284</v>
      </c>
      <c r="F73" s="534">
        <f>Количество!M19</f>
        <v>179</v>
      </c>
      <c r="G73" s="263">
        <f t="shared" si="5"/>
        <v>11.933333333333334</v>
      </c>
      <c r="H73" s="276">
        <v>2</v>
      </c>
      <c r="I73" s="268">
        <v>1</v>
      </c>
      <c r="J73" s="276"/>
      <c r="K73" s="269"/>
      <c r="L73" s="267"/>
      <c r="M73" s="270"/>
      <c r="N73" s="622">
        <v>13</v>
      </c>
      <c r="O73" s="257" t="s">
        <v>288</v>
      </c>
      <c r="P73" s="516"/>
      <c r="Q73" s="516"/>
    </row>
    <row r="74" spans="1:17" s="501" customFormat="1" x14ac:dyDescent="0.25">
      <c r="A74" s="1088"/>
      <c r="B74" s="1106"/>
      <c r="C74" s="133">
        <v>956</v>
      </c>
      <c r="D74" s="133" t="s">
        <v>111</v>
      </c>
      <c r="E74" s="250" t="s">
        <v>286</v>
      </c>
      <c r="F74" s="534">
        <f>Количество!M29</f>
        <v>167</v>
      </c>
      <c r="G74" s="263">
        <f t="shared" si="5"/>
        <v>11.133333333333333</v>
      </c>
      <c r="H74" s="276"/>
      <c r="I74" s="268"/>
      <c r="J74" s="276"/>
      <c r="K74" s="269"/>
      <c r="L74" s="267"/>
      <c r="M74" s="270"/>
      <c r="N74" s="622">
        <v>12</v>
      </c>
      <c r="O74" s="257"/>
      <c r="P74" s="516"/>
      <c r="Q74" s="516"/>
    </row>
    <row r="75" spans="1:17" s="501" customFormat="1" x14ac:dyDescent="0.25">
      <c r="A75" s="1088"/>
      <c r="B75" s="1106"/>
      <c r="C75" s="133">
        <v>868</v>
      </c>
      <c r="D75" s="133" t="s">
        <v>197</v>
      </c>
      <c r="E75" s="250" t="s">
        <v>285</v>
      </c>
      <c r="F75" s="534">
        <f>Количество!M25</f>
        <v>162</v>
      </c>
      <c r="G75" s="263">
        <f t="shared" si="5"/>
        <v>10.8</v>
      </c>
      <c r="H75" s="276">
        <v>1</v>
      </c>
      <c r="I75" s="268">
        <v>1</v>
      </c>
      <c r="J75" s="276"/>
      <c r="K75" s="269"/>
      <c r="L75" s="267"/>
      <c r="M75" s="270"/>
      <c r="N75" s="622">
        <v>12</v>
      </c>
      <c r="O75" s="257" t="s">
        <v>531</v>
      </c>
      <c r="P75" s="516"/>
      <c r="Q75" s="516"/>
    </row>
    <row r="76" spans="1:17" s="501" customFormat="1" x14ac:dyDescent="0.25">
      <c r="A76" s="1088"/>
      <c r="B76" s="1106"/>
      <c r="C76" s="133">
        <v>870</v>
      </c>
      <c r="D76" s="133" t="s">
        <v>17</v>
      </c>
      <c r="E76" s="250" t="s">
        <v>287</v>
      </c>
      <c r="F76" s="534">
        <f>Количество!X31</f>
        <v>48</v>
      </c>
      <c r="G76" s="263">
        <f>F76/5</f>
        <v>9.6</v>
      </c>
      <c r="H76" s="276"/>
      <c r="I76" s="268"/>
      <c r="J76" s="276"/>
      <c r="K76" s="269"/>
      <c r="L76" s="267"/>
      <c r="M76" s="270"/>
      <c r="N76" s="622">
        <v>10</v>
      </c>
      <c r="O76" s="257"/>
    </row>
    <row r="77" spans="1:17" s="501" customFormat="1" ht="15.75" thickBot="1" x14ac:dyDescent="0.3">
      <c r="A77" s="1089"/>
      <c r="B77" s="1106"/>
      <c r="C77" s="543">
        <v>801</v>
      </c>
      <c r="D77" s="543" t="s">
        <v>116</v>
      </c>
      <c r="E77" s="538" t="s">
        <v>116</v>
      </c>
      <c r="F77" s="544">
        <f>[1]Количество!D30</f>
        <v>7</v>
      </c>
      <c r="G77" s="275">
        <f>F77/5</f>
        <v>1.4</v>
      </c>
      <c r="H77" s="545"/>
      <c r="I77" s="541"/>
      <c r="J77" s="545"/>
      <c r="K77" s="542"/>
      <c r="L77" s="540"/>
      <c r="M77" s="546"/>
      <c r="N77" s="626">
        <v>2</v>
      </c>
      <c r="O77" s="257"/>
    </row>
    <row r="78" spans="1:17" s="501" customFormat="1" x14ac:dyDescent="0.25">
      <c r="A78" s="1087" t="s">
        <v>222</v>
      </c>
      <c r="B78" s="1105" t="s">
        <v>133</v>
      </c>
      <c r="C78" s="588">
        <v>908</v>
      </c>
      <c r="D78" s="588" t="s">
        <v>47</v>
      </c>
      <c r="E78" s="589" t="s">
        <v>341</v>
      </c>
      <c r="F78" s="598">
        <f>Количество!N58</f>
        <v>211</v>
      </c>
      <c r="G78" s="596">
        <f>F78/15</f>
        <v>14.066666666666666</v>
      </c>
      <c r="H78" s="599"/>
      <c r="I78" s="600"/>
      <c r="J78" s="599"/>
      <c r="K78" s="601"/>
      <c r="L78" s="602"/>
      <c r="M78" s="601"/>
      <c r="N78" s="624">
        <v>15</v>
      </c>
    </row>
    <row r="79" spans="1:17" s="501" customFormat="1" x14ac:dyDescent="0.25">
      <c r="A79" s="1088"/>
      <c r="B79" s="1106"/>
      <c r="C79" s="547">
        <v>959</v>
      </c>
      <c r="D79" s="547" t="s">
        <v>52</v>
      </c>
      <c r="E79" s="548" t="s">
        <v>338</v>
      </c>
      <c r="F79" s="603">
        <f>Количество!N68</f>
        <v>272</v>
      </c>
      <c r="G79" s="555">
        <f t="shared" ref="G79:G82" si="6">F79/15</f>
        <v>18.133333333333333</v>
      </c>
      <c r="H79" s="580"/>
      <c r="I79" s="552"/>
      <c r="J79" s="580"/>
      <c r="K79" s="553"/>
      <c r="L79" s="551"/>
      <c r="M79" s="604"/>
      <c r="N79" s="615">
        <v>18</v>
      </c>
      <c r="O79" s="257"/>
    </row>
    <row r="80" spans="1:17" s="501" customFormat="1" x14ac:dyDescent="0.25">
      <c r="A80" s="1088"/>
      <c r="B80" s="1106"/>
      <c r="C80" s="547">
        <v>887</v>
      </c>
      <c r="D80" s="547" t="s">
        <v>38</v>
      </c>
      <c r="E80" s="548" t="s">
        <v>337</v>
      </c>
      <c r="F80" s="605">
        <f>Количество!N62</f>
        <v>178</v>
      </c>
      <c r="G80" s="555">
        <f t="shared" si="6"/>
        <v>11.866666666666667</v>
      </c>
      <c r="H80" s="580"/>
      <c r="I80" s="552"/>
      <c r="J80" s="580"/>
      <c r="K80" s="553"/>
      <c r="L80" s="551"/>
      <c r="M80" s="604"/>
      <c r="N80" s="615">
        <v>12</v>
      </c>
      <c r="O80" s="257"/>
    </row>
    <row r="81" spans="1:17" s="501" customFormat="1" x14ac:dyDescent="0.25">
      <c r="A81" s="1088"/>
      <c r="B81" s="1106"/>
      <c r="C81" s="547">
        <v>888</v>
      </c>
      <c r="D81" s="547" t="s">
        <v>49</v>
      </c>
      <c r="E81" s="548" t="s">
        <v>340</v>
      </c>
      <c r="F81" s="606">
        <f>Количество!N72</f>
        <v>187</v>
      </c>
      <c r="G81" s="555">
        <f t="shared" si="6"/>
        <v>12.466666666666667</v>
      </c>
      <c r="H81" s="607"/>
      <c r="I81" s="561"/>
      <c r="J81" s="607"/>
      <c r="K81" s="562"/>
      <c r="L81" s="560"/>
      <c r="M81" s="608"/>
      <c r="N81" s="617">
        <v>13</v>
      </c>
      <c r="O81" s="257"/>
    </row>
    <row r="82" spans="1:17" s="501" customFormat="1" ht="30" x14ac:dyDescent="0.25">
      <c r="A82" s="1088"/>
      <c r="B82" s="1106"/>
      <c r="C82" s="547">
        <v>869</v>
      </c>
      <c r="D82" s="547" t="s">
        <v>45</v>
      </c>
      <c r="E82" s="928" t="s">
        <v>524</v>
      </c>
      <c r="F82" s="603">
        <f>Количество!V74+Количество!X74</f>
        <v>55</v>
      </c>
      <c r="G82" s="555">
        <f t="shared" si="6"/>
        <v>3.6666666666666665</v>
      </c>
      <c r="H82" s="580">
        <v>2</v>
      </c>
      <c r="I82" s="552">
        <v>1</v>
      </c>
      <c r="J82" s="580">
        <v>45</v>
      </c>
      <c r="K82" s="1023">
        <f>J82/15</f>
        <v>3</v>
      </c>
      <c r="L82" s="551">
        <v>7</v>
      </c>
      <c r="M82" s="609">
        <f>L82/5</f>
        <v>1.4</v>
      </c>
      <c r="N82" s="1024">
        <v>5</v>
      </c>
      <c r="O82" s="513" t="s">
        <v>578</v>
      </c>
    </row>
    <row r="83" spans="1:17" s="501" customFormat="1" x14ac:dyDescent="0.25">
      <c r="A83" s="1088"/>
      <c r="B83" s="1106"/>
      <c r="C83" s="131">
        <v>903</v>
      </c>
      <c r="D83" s="131" t="s">
        <v>30</v>
      </c>
      <c r="E83" s="132" t="s">
        <v>527</v>
      </c>
      <c r="F83" s="533">
        <f>Количество!N34</f>
        <v>146</v>
      </c>
      <c r="G83" s="481">
        <f>F83/15</f>
        <v>9.7333333333333325</v>
      </c>
      <c r="H83" s="514"/>
      <c r="I83" s="480"/>
      <c r="J83" s="514"/>
      <c r="K83" s="506"/>
      <c r="L83" s="479"/>
      <c r="M83" s="512"/>
      <c r="N83" s="614">
        <v>10</v>
      </c>
      <c r="O83" s="257"/>
    </row>
    <row r="84" spans="1:17" s="501" customFormat="1" x14ac:dyDescent="0.25">
      <c r="A84" s="1088"/>
      <c r="B84" s="1106"/>
      <c r="C84" s="131">
        <v>905</v>
      </c>
      <c r="D84" s="131" t="s">
        <v>23</v>
      </c>
      <c r="E84" s="132" t="s">
        <v>322</v>
      </c>
      <c r="F84" s="533">
        <f>Количество!N39-11</f>
        <v>203</v>
      </c>
      <c r="G84" s="481">
        <f>F84/15</f>
        <v>13.533333333333333</v>
      </c>
      <c r="H84" s="514"/>
      <c r="I84" s="480"/>
      <c r="J84" s="514"/>
      <c r="K84" s="506"/>
      <c r="L84" s="479"/>
      <c r="M84" s="512"/>
      <c r="N84" s="614">
        <v>14</v>
      </c>
      <c r="O84" s="257"/>
    </row>
    <row r="85" spans="1:17" s="501" customFormat="1" x14ac:dyDescent="0.25">
      <c r="A85" s="1088"/>
      <c r="B85" s="1106"/>
      <c r="C85" s="131">
        <v>892</v>
      </c>
      <c r="D85" s="131" t="s">
        <v>36</v>
      </c>
      <c r="E85" s="132" t="s">
        <v>528</v>
      </c>
      <c r="F85" s="533">
        <f>Количество!N43</f>
        <v>235</v>
      </c>
      <c r="G85" s="481">
        <f>F85/15</f>
        <v>15.666666666666666</v>
      </c>
      <c r="H85" s="514"/>
      <c r="I85" s="480"/>
      <c r="J85" s="514"/>
      <c r="K85" s="506"/>
      <c r="L85" s="479"/>
      <c r="M85" s="512"/>
      <c r="N85" s="614">
        <v>16</v>
      </c>
      <c r="O85" s="257"/>
      <c r="P85" s="515"/>
    </row>
    <row r="86" spans="1:17" s="501" customFormat="1" x14ac:dyDescent="0.25">
      <c r="A86" s="1088"/>
      <c r="B86" s="1106"/>
      <c r="C86" s="131">
        <v>913</v>
      </c>
      <c r="D86" s="131" t="s">
        <v>24</v>
      </c>
      <c r="E86" s="132" t="s">
        <v>546</v>
      </c>
      <c r="F86" s="533">
        <f>Количество!N48</f>
        <v>186</v>
      </c>
      <c r="G86" s="481">
        <f>F86/15</f>
        <v>12.4</v>
      </c>
      <c r="H86" s="514"/>
      <c r="I86" s="480"/>
      <c r="J86" s="514"/>
      <c r="K86" s="506"/>
      <c r="L86" s="479"/>
      <c r="M86" s="512"/>
      <c r="N86" s="614">
        <v>13</v>
      </c>
      <c r="O86" s="257"/>
    </row>
    <row r="87" spans="1:17" s="501" customFormat="1" ht="45" x14ac:dyDescent="0.25">
      <c r="A87" s="1088"/>
      <c r="B87" s="1106"/>
      <c r="C87" s="135">
        <v>893</v>
      </c>
      <c r="D87" s="135" t="s">
        <v>28</v>
      </c>
      <c r="E87" s="482" t="s">
        <v>543</v>
      </c>
      <c r="F87" s="533">
        <f>Количество!N51+11</f>
        <v>137</v>
      </c>
      <c r="G87" s="481">
        <f>F87/15</f>
        <v>9.1333333333333329</v>
      </c>
      <c r="H87" s="514">
        <v>4</v>
      </c>
      <c r="I87" s="480">
        <v>2</v>
      </c>
      <c r="J87" s="514"/>
      <c r="K87" s="506"/>
      <c r="L87" s="479"/>
      <c r="M87" s="512"/>
      <c r="N87" s="614">
        <v>12</v>
      </c>
      <c r="O87" s="257" t="s">
        <v>579</v>
      </c>
    </row>
    <row r="88" spans="1:17" s="501" customFormat="1" x14ac:dyDescent="0.25">
      <c r="A88" s="1088"/>
      <c r="B88" s="1106"/>
      <c r="C88" s="131">
        <v>802</v>
      </c>
      <c r="D88" s="131" t="s">
        <v>34</v>
      </c>
      <c r="E88" s="495" t="s">
        <v>323</v>
      </c>
      <c r="F88" s="533">
        <f>Количество!W53</f>
        <v>37</v>
      </c>
      <c r="G88" s="481"/>
      <c r="H88" s="514"/>
      <c r="I88" s="480"/>
      <c r="J88" s="514"/>
      <c r="K88" s="506"/>
      <c r="L88" s="479"/>
      <c r="M88" s="512"/>
      <c r="N88" s="614"/>
      <c r="O88" s="257"/>
    </row>
    <row r="89" spans="1:17" s="501" customFormat="1" x14ac:dyDescent="0.25">
      <c r="A89" s="1088"/>
      <c r="B89" s="1106"/>
      <c r="C89" s="133">
        <v>907</v>
      </c>
      <c r="D89" s="133" t="s">
        <v>8</v>
      </c>
      <c r="E89" s="250" t="s">
        <v>281</v>
      </c>
      <c r="F89" s="534">
        <f>Количество!N7</f>
        <v>175</v>
      </c>
      <c r="G89" s="263">
        <f t="shared" ref="G89:G94" si="7">F89/15</f>
        <v>11.666666666666666</v>
      </c>
      <c r="H89" s="276"/>
      <c r="I89" s="268"/>
      <c r="J89" s="276"/>
      <c r="K89" s="269"/>
      <c r="L89" s="267"/>
      <c r="M89" s="270"/>
      <c r="N89" s="622"/>
      <c r="O89" s="257"/>
      <c r="P89" s="516"/>
      <c r="Q89" s="516"/>
    </row>
    <row r="90" spans="1:17" s="501" customFormat="1" x14ac:dyDescent="0.25">
      <c r="A90" s="1088"/>
      <c r="B90" s="1106"/>
      <c r="C90" s="133">
        <v>889</v>
      </c>
      <c r="D90" s="133" t="s">
        <v>13</v>
      </c>
      <c r="E90" s="250" t="s">
        <v>282</v>
      </c>
      <c r="F90" s="534">
        <f>Количество!N10</f>
        <v>136</v>
      </c>
      <c r="G90" s="263">
        <f t="shared" si="7"/>
        <v>9.0666666666666664</v>
      </c>
      <c r="H90" s="276"/>
      <c r="I90" s="268"/>
      <c r="J90" s="276"/>
      <c r="K90" s="269"/>
      <c r="L90" s="267"/>
      <c r="M90" s="270"/>
      <c r="N90" s="622"/>
      <c r="O90" s="257"/>
      <c r="P90" s="516"/>
      <c r="Q90" s="516"/>
    </row>
    <row r="91" spans="1:17" s="501" customFormat="1" x14ac:dyDescent="0.25">
      <c r="A91" s="1088"/>
      <c r="B91" s="1106"/>
      <c r="C91" s="133">
        <v>890</v>
      </c>
      <c r="D91" s="133" t="s">
        <v>19</v>
      </c>
      <c r="E91" s="250" t="s">
        <v>283</v>
      </c>
      <c r="F91" s="534">
        <f>Количество!N15</f>
        <v>188</v>
      </c>
      <c r="G91" s="263">
        <f t="shared" si="7"/>
        <v>12.533333333333333</v>
      </c>
      <c r="H91" s="276">
        <v>2</v>
      </c>
      <c r="I91" s="268">
        <v>1</v>
      </c>
      <c r="J91" s="276"/>
      <c r="K91" s="269"/>
      <c r="L91" s="267"/>
      <c r="M91" s="270"/>
      <c r="N91" s="622">
        <v>14</v>
      </c>
      <c r="O91" s="257" t="s">
        <v>290</v>
      </c>
      <c r="P91" s="516"/>
      <c r="Q91" s="516"/>
    </row>
    <row r="92" spans="1:17" s="501" customFormat="1" x14ac:dyDescent="0.25">
      <c r="A92" s="1088"/>
      <c r="B92" s="1106"/>
      <c r="C92" s="133">
        <v>891</v>
      </c>
      <c r="D92" s="133" t="s">
        <v>9</v>
      </c>
      <c r="E92" s="250" t="s">
        <v>284</v>
      </c>
      <c r="F92" s="534">
        <f>Количество!N19</f>
        <v>181</v>
      </c>
      <c r="G92" s="263">
        <f t="shared" si="7"/>
        <v>12.066666666666666</v>
      </c>
      <c r="H92" s="276">
        <v>2</v>
      </c>
      <c r="I92" s="268">
        <v>1</v>
      </c>
      <c r="J92" s="276"/>
      <c r="K92" s="269"/>
      <c r="L92" s="267"/>
      <c r="M92" s="270"/>
      <c r="N92" s="622">
        <v>14</v>
      </c>
      <c r="O92" s="257" t="s">
        <v>288</v>
      </c>
      <c r="P92" s="516"/>
      <c r="Q92" s="516"/>
    </row>
    <row r="93" spans="1:17" s="501" customFormat="1" x14ac:dyDescent="0.25">
      <c r="A93" s="1088"/>
      <c r="B93" s="1106"/>
      <c r="C93" s="133">
        <v>956</v>
      </c>
      <c r="D93" s="133" t="s">
        <v>111</v>
      </c>
      <c r="E93" s="250" t="s">
        <v>286</v>
      </c>
      <c r="F93" s="534">
        <f>Количество!N29</f>
        <v>169</v>
      </c>
      <c r="G93" s="263">
        <f t="shared" si="7"/>
        <v>11.266666666666667</v>
      </c>
      <c r="H93" s="276"/>
      <c r="I93" s="268"/>
      <c r="J93" s="276"/>
      <c r="K93" s="269"/>
      <c r="L93" s="267"/>
      <c r="M93" s="270"/>
      <c r="N93" s="622"/>
      <c r="O93" s="257"/>
      <c r="P93" s="516"/>
      <c r="Q93" s="516"/>
    </row>
    <row r="94" spans="1:17" s="501" customFormat="1" x14ac:dyDescent="0.25">
      <c r="A94" s="1088"/>
      <c r="B94" s="1106"/>
      <c r="C94" s="133">
        <v>868</v>
      </c>
      <c r="D94" s="133" t="s">
        <v>197</v>
      </c>
      <c r="E94" s="250" t="s">
        <v>285</v>
      </c>
      <c r="F94" s="534">
        <f>Количество!N25</f>
        <v>164</v>
      </c>
      <c r="G94" s="263">
        <f t="shared" si="7"/>
        <v>10.933333333333334</v>
      </c>
      <c r="H94" s="276"/>
      <c r="I94" s="268"/>
      <c r="J94" s="276"/>
      <c r="K94" s="269"/>
      <c r="L94" s="267"/>
      <c r="M94" s="270"/>
      <c r="N94" s="622"/>
      <c r="O94" s="257"/>
      <c r="P94" s="516"/>
      <c r="Q94" s="516"/>
    </row>
    <row r="95" spans="1:17" s="501" customFormat="1" x14ac:dyDescent="0.25">
      <c r="A95" s="1088"/>
      <c r="B95" s="1106"/>
      <c r="C95" s="133">
        <v>870</v>
      </c>
      <c r="D95" s="133" t="s">
        <v>17</v>
      </c>
      <c r="E95" s="250" t="s">
        <v>287</v>
      </c>
      <c r="F95" s="534">
        <f>Количество!X31</f>
        <v>48</v>
      </c>
      <c r="G95" s="263">
        <f>F95/5</f>
        <v>9.6</v>
      </c>
      <c r="H95" s="276"/>
      <c r="I95" s="268"/>
      <c r="J95" s="276"/>
      <c r="K95" s="269"/>
      <c r="L95" s="267"/>
      <c r="M95" s="270"/>
      <c r="N95" s="622"/>
      <c r="O95" s="257"/>
    </row>
    <row r="96" spans="1:17" s="501" customFormat="1" ht="15.75" thickBot="1" x14ac:dyDescent="0.3">
      <c r="A96" s="1089"/>
      <c r="B96" s="1107"/>
      <c r="C96" s="137">
        <v>801</v>
      </c>
      <c r="D96" s="137" t="s">
        <v>116</v>
      </c>
      <c r="E96" s="271" t="s">
        <v>116</v>
      </c>
      <c r="F96" s="535">
        <f>Количество!X30</f>
        <v>7</v>
      </c>
      <c r="G96" s="275">
        <f>F96/5</f>
        <v>1.4</v>
      </c>
      <c r="H96" s="517"/>
      <c r="I96" s="273"/>
      <c r="J96" s="517"/>
      <c r="K96" s="274"/>
      <c r="L96" s="272"/>
      <c r="M96" s="518"/>
      <c r="N96" s="626"/>
      <c r="O96" s="257"/>
    </row>
    <row r="97" spans="1:15" s="501" customFormat="1" ht="16.899999999999999" customHeight="1" x14ac:dyDescent="0.25">
      <c r="A97" s="1097" t="s">
        <v>223</v>
      </c>
      <c r="B97" s="1099" t="s">
        <v>191</v>
      </c>
      <c r="C97" s="134">
        <v>907</v>
      </c>
      <c r="D97" s="134" t="s">
        <v>8</v>
      </c>
      <c r="E97" s="130" t="s">
        <v>272</v>
      </c>
      <c r="F97" s="260">
        <f>Количество!O31</f>
        <v>23</v>
      </c>
      <c r="G97" s="277">
        <f>F97/15</f>
        <v>1.5333333333333334</v>
      </c>
      <c r="H97" s="278"/>
      <c r="I97" s="279"/>
      <c r="J97" s="278"/>
      <c r="K97" s="280"/>
      <c r="L97" s="278"/>
      <c r="M97" s="281"/>
      <c r="N97" s="619">
        <v>2</v>
      </c>
      <c r="O97" s="257"/>
    </row>
    <row r="98" spans="1:15" s="501" customFormat="1" ht="14.45" customHeight="1" x14ac:dyDescent="0.25">
      <c r="A98" s="1098"/>
      <c r="B98" s="1095"/>
      <c r="C98" s="131">
        <v>892</v>
      </c>
      <c r="D98" s="131" t="s">
        <v>36</v>
      </c>
      <c r="E98" s="132" t="s">
        <v>309</v>
      </c>
      <c r="F98" s="491">
        <f>Количество!O53</f>
        <v>47</v>
      </c>
      <c r="G98" s="496">
        <f>F98/15</f>
        <v>3.1333333333333333</v>
      </c>
      <c r="H98" s="489"/>
      <c r="I98" s="490"/>
      <c r="J98" s="489"/>
      <c r="K98" s="508"/>
      <c r="L98" s="489"/>
      <c r="M98" s="519"/>
      <c r="N98" s="620">
        <v>3</v>
      </c>
      <c r="O98" s="257"/>
    </row>
    <row r="99" spans="1:15" s="501" customFormat="1" ht="15" customHeight="1" x14ac:dyDescent="0.25">
      <c r="A99" s="1098"/>
      <c r="B99" s="1100"/>
      <c r="C99" s="547">
        <v>908</v>
      </c>
      <c r="D99" s="547" t="s">
        <v>47</v>
      </c>
      <c r="E99" s="573" t="s">
        <v>328</v>
      </c>
      <c r="F99" s="574">
        <f>Количество!O74</f>
        <v>16</v>
      </c>
      <c r="G99" s="550">
        <f>F99/15</f>
        <v>1.0666666666666667</v>
      </c>
      <c r="H99" s="551"/>
      <c r="I99" s="552"/>
      <c r="J99" s="551"/>
      <c r="K99" s="553"/>
      <c r="L99" s="551"/>
      <c r="M99" s="604"/>
      <c r="N99" s="615">
        <v>2</v>
      </c>
      <c r="O99" s="257"/>
    </row>
    <row r="100" spans="1:15" s="501" customFormat="1" ht="14.45" customHeight="1" thickBot="1" x14ac:dyDescent="0.3">
      <c r="A100" s="1098"/>
      <c r="B100" s="1101" t="s">
        <v>6</v>
      </c>
      <c r="C100" s="133"/>
      <c r="D100" s="134"/>
      <c r="E100" s="282"/>
      <c r="F100" s="251"/>
      <c r="G100" s="252"/>
      <c r="H100" s="253"/>
      <c r="I100" s="254"/>
      <c r="J100" s="253"/>
      <c r="K100" s="255"/>
      <c r="L100" s="253"/>
      <c r="M100" s="520"/>
      <c r="N100" s="613"/>
      <c r="O100" s="257"/>
    </row>
    <row r="101" spans="1:15" s="501" customFormat="1" hidden="1" x14ac:dyDescent="0.25">
      <c r="A101" s="1098"/>
      <c r="B101" s="1102"/>
      <c r="C101" s="851"/>
      <c r="D101" s="131"/>
      <c r="E101" s="132"/>
      <c r="F101" s="491"/>
      <c r="G101" s="496"/>
      <c r="H101" s="489"/>
      <c r="I101" s="490"/>
      <c r="J101" s="489"/>
      <c r="K101" s="508"/>
      <c r="L101" s="489"/>
      <c r="M101" s="519"/>
      <c r="N101" s="620"/>
      <c r="O101" s="257"/>
    </row>
    <row r="102" spans="1:15" s="501" customFormat="1" x14ac:dyDescent="0.25">
      <c r="A102" s="1098"/>
      <c r="B102" s="1093" t="s">
        <v>189</v>
      </c>
      <c r="C102" s="134">
        <v>907</v>
      </c>
      <c r="D102" s="134" t="s">
        <v>8</v>
      </c>
      <c r="E102" s="282" t="s">
        <v>560</v>
      </c>
      <c r="F102" s="251">
        <f>Количество!Q17+1</f>
        <v>38</v>
      </c>
      <c r="G102" s="252">
        <f>F102/10</f>
        <v>3.8</v>
      </c>
      <c r="H102" s="253"/>
      <c r="I102" s="254"/>
      <c r="J102" s="283"/>
      <c r="K102" s="255"/>
      <c r="L102" s="253"/>
      <c r="M102" s="256"/>
      <c r="N102" s="613">
        <v>4</v>
      </c>
      <c r="O102" s="257"/>
    </row>
    <row r="103" spans="1:15" s="501" customFormat="1" x14ac:dyDescent="0.25">
      <c r="A103" s="1098"/>
      <c r="B103" s="1091"/>
      <c r="C103" s="133">
        <v>889</v>
      </c>
      <c r="D103" s="133" t="s">
        <v>13</v>
      </c>
      <c r="E103" s="282" t="s">
        <v>298</v>
      </c>
      <c r="F103" s="265">
        <f>Количество!Q5+Количество!Q27</f>
        <v>48</v>
      </c>
      <c r="G103" s="252">
        <f t="shared" ref="G103:G108" si="8">F103/10</f>
        <v>4.8</v>
      </c>
      <c r="H103" s="267"/>
      <c r="I103" s="268"/>
      <c r="J103" s="276"/>
      <c r="K103" s="269"/>
      <c r="L103" s="267"/>
      <c r="M103" s="284"/>
      <c r="N103" s="622">
        <v>5</v>
      </c>
      <c r="O103" s="257"/>
    </row>
    <row r="104" spans="1:15" s="501" customFormat="1" x14ac:dyDescent="0.25">
      <c r="A104" s="1098"/>
      <c r="B104" s="1091"/>
      <c r="C104" s="133">
        <v>890</v>
      </c>
      <c r="D104" s="133" t="s">
        <v>19</v>
      </c>
      <c r="E104" s="282" t="s">
        <v>296</v>
      </c>
      <c r="F104" s="265">
        <f>Количество!Q11+Количество!Q26</f>
        <v>60</v>
      </c>
      <c r="G104" s="252">
        <f t="shared" si="8"/>
        <v>6</v>
      </c>
      <c r="H104" s="267"/>
      <c r="I104" s="268"/>
      <c r="J104" s="276"/>
      <c r="K104" s="269"/>
      <c r="L104" s="267"/>
      <c r="M104" s="284"/>
      <c r="N104" s="622">
        <v>6</v>
      </c>
      <c r="O104" s="257"/>
    </row>
    <row r="105" spans="1:15" s="501" customFormat="1" x14ac:dyDescent="0.25">
      <c r="A105" s="1098"/>
      <c r="B105" s="1091"/>
      <c r="C105" s="133">
        <v>891</v>
      </c>
      <c r="D105" s="133" t="s">
        <v>9</v>
      </c>
      <c r="E105" s="282" t="s">
        <v>297</v>
      </c>
      <c r="F105" s="265">
        <f>Количество!Q13+Количество!Q14</f>
        <v>51</v>
      </c>
      <c r="G105" s="252">
        <f t="shared" si="8"/>
        <v>5.0999999999999996</v>
      </c>
      <c r="H105" s="267"/>
      <c r="I105" s="268"/>
      <c r="J105" s="276"/>
      <c r="K105" s="269"/>
      <c r="L105" s="267"/>
      <c r="M105" s="284"/>
      <c r="N105" s="622">
        <v>6</v>
      </c>
      <c r="O105" s="257"/>
    </row>
    <row r="106" spans="1:15" s="501" customFormat="1" x14ac:dyDescent="0.25">
      <c r="A106" s="1098"/>
      <c r="B106" s="1091"/>
      <c r="C106" s="133">
        <v>956</v>
      </c>
      <c r="D106" s="133" t="s">
        <v>111</v>
      </c>
      <c r="E106" s="282" t="s">
        <v>293</v>
      </c>
      <c r="F106" s="265">
        <f>Количество!Q9</f>
        <v>35</v>
      </c>
      <c r="G106" s="252">
        <f t="shared" si="8"/>
        <v>3.5</v>
      </c>
      <c r="H106" s="267"/>
      <c r="I106" s="268"/>
      <c r="J106" s="276"/>
      <c r="K106" s="269"/>
      <c r="L106" s="267"/>
      <c r="M106" s="284"/>
      <c r="N106" s="622">
        <v>4</v>
      </c>
      <c r="O106" s="257"/>
    </row>
    <row r="107" spans="1:15" s="501" customFormat="1" x14ac:dyDescent="0.25">
      <c r="A107" s="1098"/>
      <c r="B107" s="1091"/>
      <c r="C107" s="133">
        <v>868</v>
      </c>
      <c r="D107" s="133" t="s">
        <v>197</v>
      </c>
      <c r="E107" s="282" t="s">
        <v>299</v>
      </c>
      <c r="F107" s="265">
        <f>Количество!Q6+Количество!Q8</f>
        <v>33</v>
      </c>
      <c r="G107" s="252">
        <f t="shared" si="8"/>
        <v>3.3</v>
      </c>
      <c r="H107" s="267"/>
      <c r="I107" s="268"/>
      <c r="J107" s="276"/>
      <c r="K107" s="269"/>
      <c r="L107" s="267"/>
      <c r="M107" s="284"/>
      <c r="N107" s="622">
        <v>4</v>
      </c>
      <c r="O107" s="257"/>
    </row>
    <row r="108" spans="1:15" s="501" customFormat="1" x14ac:dyDescent="0.25">
      <c r="A108" s="1098"/>
      <c r="B108" s="1091"/>
      <c r="C108" s="133">
        <v>870</v>
      </c>
      <c r="D108" s="133" t="s">
        <v>17</v>
      </c>
      <c r="E108" s="282" t="s">
        <v>8</v>
      </c>
      <c r="F108" s="265">
        <f>Количество!Q24</f>
        <v>33</v>
      </c>
      <c r="G108" s="252">
        <f t="shared" si="8"/>
        <v>3.3</v>
      </c>
      <c r="H108" s="267"/>
      <c r="I108" s="268"/>
      <c r="J108" s="276"/>
      <c r="K108" s="269"/>
      <c r="L108" s="267"/>
      <c r="M108" s="284"/>
      <c r="N108" s="622">
        <v>4</v>
      </c>
      <c r="O108" s="257"/>
    </row>
    <row r="109" spans="1:15" s="501" customFormat="1" x14ac:dyDescent="0.25">
      <c r="A109" s="1098"/>
      <c r="B109" s="1091"/>
      <c r="C109" s="131">
        <v>903</v>
      </c>
      <c r="D109" s="131" t="s">
        <v>30</v>
      </c>
      <c r="E109" s="493" t="s">
        <v>27</v>
      </c>
      <c r="F109" s="491">
        <f>Количество!Q38</f>
        <v>51</v>
      </c>
      <c r="G109" s="488">
        <f>F109/15</f>
        <v>3.4</v>
      </c>
      <c r="H109" s="489"/>
      <c r="I109" s="490"/>
      <c r="J109" s="510"/>
      <c r="K109" s="508"/>
      <c r="L109" s="489"/>
      <c r="M109" s="509"/>
      <c r="N109" s="614">
        <v>4</v>
      </c>
      <c r="O109" s="257"/>
    </row>
    <row r="110" spans="1:15" s="501" customFormat="1" x14ac:dyDescent="0.25">
      <c r="A110" s="1098"/>
      <c r="B110" s="1091"/>
      <c r="C110" s="131">
        <v>913</v>
      </c>
      <c r="D110" s="131" t="s">
        <v>24</v>
      </c>
      <c r="E110" s="494" t="s">
        <v>324</v>
      </c>
      <c r="F110" s="491">
        <f>Количество!Q36+Количество!Q45</f>
        <v>49</v>
      </c>
      <c r="G110" s="488">
        <f>F110/15</f>
        <v>3.2666666666666666</v>
      </c>
      <c r="H110" s="489"/>
      <c r="I110" s="490"/>
      <c r="J110" s="510"/>
      <c r="K110" s="508"/>
      <c r="L110" s="489"/>
      <c r="M110" s="509"/>
      <c r="N110" s="614">
        <v>4</v>
      </c>
      <c r="O110" s="257"/>
    </row>
    <row r="111" spans="1:15" s="501" customFormat="1" x14ac:dyDescent="0.25">
      <c r="A111" s="1098"/>
      <c r="B111" s="1091"/>
      <c r="C111" s="131">
        <v>905</v>
      </c>
      <c r="D111" s="131" t="s">
        <v>23</v>
      </c>
      <c r="E111" s="494" t="s">
        <v>36</v>
      </c>
      <c r="F111" s="491">
        <f>Количество!Q50</f>
        <v>34</v>
      </c>
      <c r="G111" s="488">
        <f>F111/15</f>
        <v>2.2666666666666666</v>
      </c>
      <c r="H111" s="489"/>
      <c r="I111" s="490"/>
      <c r="J111" s="510"/>
      <c r="K111" s="508"/>
      <c r="L111" s="489"/>
      <c r="M111" s="509"/>
      <c r="N111" s="614">
        <v>3</v>
      </c>
      <c r="O111" s="257"/>
    </row>
    <row r="112" spans="1:15" s="501" customFormat="1" x14ac:dyDescent="0.25">
      <c r="A112" s="1098"/>
      <c r="B112" s="1091"/>
      <c r="C112" s="131">
        <v>893</v>
      </c>
      <c r="D112" s="131" t="s">
        <v>28</v>
      </c>
      <c r="E112" s="494" t="s">
        <v>325</v>
      </c>
      <c r="F112" s="491">
        <f>Количество!Q40+Количество!Q35</f>
        <v>87</v>
      </c>
      <c r="G112" s="488">
        <f>F112/15</f>
        <v>5.8</v>
      </c>
      <c r="H112" s="489"/>
      <c r="I112" s="490"/>
      <c r="J112" s="510"/>
      <c r="K112" s="508"/>
      <c r="L112" s="489"/>
      <c r="M112" s="509"/>
      <c r="N112" s="614">
        <v>6</v>
      </c>
      <c r="O112" s="257"/>
    </row>
    <row r="113" spans="1:15" s="501" customFormat="1" x14ac:dyDescent="0.25">
      <c r="A113" s="1098"/>
      <c r="B113" s="1091"/>
      <c r="C113" s="547">
        <v>887</v>
      </c>
      <c r="D113" s="547" t="s">
        <v>38</v>
      </c>
      <c r="E113" s="557" t="s">
        <v>547</v>
      </c>
      <c r="F113" s="549">
        <f>Количество!Q60+Количество!Q61+7+Количество!Q63</f>
        <v>60</v>
      </c>
      <c r="G113" s="550">
        <v>4</v>
      </c>
      <c r="H113" s="551"/>
      <c r="I113" s="552"/>
      <c r="J113" s="580"/>
      <c r="K113" s="553"/>
      <c r="L113" s="551"/>
      <c r="M113" s="554"/>
      <c r="N113" s="615">
        <v>4</v>
      </c>
      <c r="O113" s="257"/>
    </row>
    <row r="114" spans="1:15" s="501" customFormat="1" x14ac:dyDescent="0.25">
      <c r="A114" s="1098"/>
      <c r="B114" s="1091"/>
      <c r="C114" s="572">
        <v>888</v>
      </c>
      <c r="D114" s="572" t="s">
        <v>49</v>
      </c>
      <c r="E114" s="557" t="s">
        <v>339</v>
      </c>
      <c r="F114" s="581">
        <v>40</v>
      </c>
      <c r="G114" s="550">
        <v>4</v>
      </c>
      <c r="H114" s="582"/>
      <c r="I114" s="583"/>
      <c r="J114" s="584"/>
      <c r="K114" s="585"/>
      <c r="L114" s="582"/>
      <c r="M114" s="586"/>
      <c r="N114" s="623">
        <v>4</v>
      </c>
      <c r="O114" s="257"/>
    </row>
    <row r="115" spans="1:15" s="501" customFormat="1" x14ac:dyDescent="0.25">
      <c r="A115" s="1098"/>
      <c r="B115" s="1091"/>
      <c r="C115" s="547">
        <v>908</v>
      </c>
      <c r="D115" s="547" t="s">
        <v>47</v>
      </c>
      <c r="E115" s="557" t="s">
        <v>548</v>
      </c>
      <c r="F115" s="549">
        <f>Количество!Q64+Количество!Q66+Количество!Q71</f>
        <v>49</v>
      </c>
      <c r="G115" s="550">
        <v>5</v>
      </c>
      <c r="H115" s="551"/>
      <c r="I115" s="552"/>
      <c r="J115" s="580"/>
      <c r="K115" s="553"/>
      <c r="L115" s="551"/>
      <c r="M115" s="554"/>
      <c r="N115" s="615">
        <v>5</v>
      </c>
      <c r="O115" s="257"/>
    </row>
    <row r="116" spans="1:15" s="501" customFormat="1" x14ac:dyDescent="0.25">
      <c r="A116" s="1098"/>
      <c r="B116" s="1092"/>
      <c r="C116" s="572">
        <v>959</v>
      </c>
      <c r="D116" s="572" t="s">
        <v>52</v>
      </c>
      <c r="E116" s="587" t="s">
        <v>525</v>
      </c>
      <c r="F116" s="549">
        <f>Количество!Q59+Количество!Q57</f>
        <v>44</v>
      </c>
      <c r="G116" s="550">
        <v>5</v>
      </c>
      <c r="H116" s="551"/>
      <c r="I116" s="552"/>
      <c r="J116" s="580"/>
      <c r="K116" s="553"/>
      <c r="L116" s="551"/>
      <c r="M116" s="554"/>
      <c r="N116" s="627">
        <v>5</v>
      </c>
      <c r="O116" s="521"/>
    </row>
    <row r="117" spans="1:15" s="501" customFormat="1" x14ac:dyDescent="0.25">
      <c r="A117" s="1098"/>
      <c r="B117" s="1093" t="s">
        <v>131</v>
      </c>
      <c r="C117" s="134">
        <v>890</v>
      </c>
      <c r="D117" s="134" t="s">
        <v>19</v>
      </c>
      <c r="E117" s="282" t="s">
        <v>303</v>
      </c>
      <c r="F117" s="251">
        <f>Количество!R5+Количество!R12</f>
        <v>68</v>
      </c>
      <c r="G117" s="252">
        <f t="shared" ref="G117:G126" si="9">F117/15</f>
        <v>4.5333333333333332</v>
      </c>
      <c r="H117" s="253">
        <v>1</v>
      </c>
      <c r="I117" s="254">
        <v>1</v>
      </c>
      <c r="J117" s="253"/>
      <c r="K117" s="255"/>
      <c r="L117" s="253"/>
      <c r="M117" s="256"/>
      <c r="N117" s="613">
        <v>6</v>
      </c>
      <c r="O117" s="257" t="s">
        <v>277</v>
      </c>
    </row>
    <row r="118" spans="1:15" s="501" customFormat="1" x14ac:dyDescent="0.25">
      <c r="A118" s="1098"/>
      <c r="B118" s="1091"/>
      <c r="C118" s="133">
        <v>956</v>
      </c>
      <c r="D118" s="133" t="s">
        <v>111</v>
      </c>
      <c r="E118" s="282" t="s">
        <v>301</v>
      </c>
      <c r="F118" s="251">
        <f>Количество!R6+Количество!R28+Количество!R22</f>
        <v>96</v>
      </c>
      <c r="G118" s="252">
        <f t="shared" si="9"/>
        <v>6.4</v>
      </c>
      <c r="H118" s="253"/>
      <c r="I118" s="254"/>
      <c r="J118" s="253"/>
      <c r="K118" s="255"/>
      <c r="L118" s="253"/>
      <c r="M118" s="256"/>
      <c r="N118" s="613">
        <v>7</v>
      </c>
      <c r="O118" s="257"/>
    </row>
    <row r="119" spans="1:15" s="501" customFormat="1" x14ac:dyDescent="0.25">
      <c r="A119" s="1098"/>
      <c r="B119" s="1091"/>
      <c r="C119" s="133">
        <v>891</v>
      </c>
      <c r="D119" s="133" t="s">
        <v>9</v>
      </c>
      <c r="E119" s="282" t="s">
        <v>304</v>
      </c>
      <c r="F119" s="251">
        <f>Количество!R16+Количество!R9+Количество!R23+Количество!R18</f>
        <v>69</v>
      </c>
      <c r="G119" s="252">
        <f t="shared" si="9"/>
        <v>4.5999999999999996</v>
      </c>
      <c r="H119" s="253"/>
      <c r="I119" s="254"/>
      <c r="J119" s="253"/>
      <c r="K119" s="255"/>
      <c r="L119" s="253"/>
      <c r="M119" s="256"/>
      <c r="N119" s="613">
        <v>5</v>
      </c>
      <c r="O119" s="257"/>
    </row>
    <row r="120" spans="1:15" s="501" customFormat="1" x14ac:dyDescent="0.25">
      <c r="A120" s="1098"/>
      <c r="B120" s="1091"/>
      <c r="C120" s="556">
        <v>959</v>
      </c>
      <c r="D120" s="556" t="s">
        <v>52</v>
      </c>
      <c r="E120" s="557" t="s">
        <v>334</v>
      </c>
      <c r="F120" s="549">
        <f>Количество!R54+Количество!R59+Количество!R56+Количество!R61</f>
        <v>104</v>
      </c>
      <c r="G120" s="550">
        <f t="shared" si="9"/>
        <v>6.9333333333333336</v>
      </c>
      <c r="H120" s="551"/>
      <c r="I120" s="552"/>
      <c r="J120" s="551"/>
      <c r="K120" s="553"/>
      <c r="L120" s="551"/>
      <c r="M120" s="554"/>
      <c r="N120" s="615">
        <v>7</v>
      </c>
      <c r="O120" s="257"/>
    </row>
    <row r="121" spans="1:15" s="501" customFormat="1" x14ac:dyDescent="0.25">
      <c r="A121" s="1098"/>
      <c r="B121" s="1091"/>
      <c r="C121" s="556">
        <v>888</v>
      </c>
      <c r="D121" s="556" t="s">
        <v>49</v>
      </c>
      <c r="E121" s="557" t="s">
        <v>335</v>
      </c>
      <c r="F121" s="549">
        <f>Количество!R55+Количество!R63+Количество!R64+Количество!R65+Количество!R60+Количество!R71+Количество!R67</f>
        <v>108</v>
      </c>
      <c r="G121" s="550">
        <f t="shared" si="9"/>
        <v>7.2</v>
      </c>
      <c r="H121" s="551"/>
      <c r="I121" s="552"/>
      <c r="J121" s="551"/>
      <c r="K121" s="553"/>
      <c r="L121" s="551"/>
      <c r="M121" s="554"/>
      <c r="N121" s="615">
        <v>7</v>
      </c>
      <c r="O121" s="257"/>
    </row>
    <row r="122" spans="1:15" s="501" customFormat="1" x14ac:dyDescent="0.25">
      <c r="A122" s="1098"/>
      <c r="B122" s="1091"/>
      <c r="C122" s="131">
        <v>905</v>
      </c>
      <c r="D122" s="131" t="s">
        <v>23</v>
      </c>
      <c r="E122" s="494" t="s">
        <v>326</v>
      </c>
      <c r="F122" s="477">
        <f>Количество!R44+Количество!R42+Количество!R47+Количество!R49+Количество!R41</f>
        <v>74</v>
      </c>
      <c r="G122" s="478">
        <f t="shared" si="9"/>
        <v>4.9333333333333336</v>
      </c>
      <c r="H122" s="479"/>
      <c r="I122" s="480"/>
      <c r="J122" s="479"/>
      <c r="K122" s="506"/>
      <c r="L122" s="479"/>
      <c r="M122" s="507"/>
      <c r="N122" s="614">
        <v>6</v>
      </c>
      <c r="O122" s="257"/>
    </row>
    <row r="123" spans="1:15" s="501" customFormat="1" ht="15.75" thickBot="1" x14ac:dyDescent="0.3">
      <c r="A123" s="1098"/>
      <c r="B123" s="1092"/>
      <c r="C123" s="131">
        <v>892</v>
      </c>
      <c r="D123" s="131" t="s">
        <v>36</v>
      </c>
      <c r="E123" s="494" t="s">
        <v>327</v>
      </c>
      <c r="F123" s="477">
        <f>Количество!R33+Количество!R37+Количество!R38+Количество!R32</f>
        <v>59</v>
      </c>
      <c r="G123" s="478">
        <f t="shared" si="9"/>
        <v>3.9333333333333331</v>
      </c>
      <c r="H123" s="479"/>
      <c r="I123" s="480"/>
      <c r="J123" s="479"/>
      <c r="K123" s="506"/>
      <c r="L123" s="479"/>
      <c r="M123" s="507"/>
      <c r="N123" s="614">
        <v>5</v>
      </c>
      <c r="O123" s="257"/>
    </row>
    <row r="124" spans="1:15" s="501" customFormat="1" ht="30" x14ac:dyDescent="0.25">
      <c r="A124" s="1087" t="s">
        <v>224</v>
      </c>
      <c r="B124" s="1090" t="s">
        <v>190</v>
      </c>
      <c r="C124" s="129">
        <v>889</v>
      </c>
      <c r="D124" s="129" t="s">
        <v>13</v>
      </c>
      <c r="E124" s="743" t="s">
        <v>550</v>
      </c>
      <c r="F124" s="260">
        <f>Количество!S11+Количество!S18+Количество!S9+Количество!S5+Количество!S22+Количество!S8</f>
        <v>83</v>
      </c>
      <c r="G124" s="261">
        <f t="shared" si="9"/>
        <v>5.5333333333333332</v>
      </c>
      <c r="H124" s="278"/>
      <c r="I124" s="279"/>
      <c r="J124" s="278"/>
      <c r="K124" s="280"/>
      <c r="L124" s="278"/>
      <c r="M124" s="285"/>
      <c r="N124" s="619">
        <v>6</v>
      </c>
      <c r="O124" s="257"/>
    </row>
    <row r="125" spans="1:15" s="501" customFormat="1" ht="24" x14ac:dyDescent="0.25">
      <c r="A125" s="1088"/>
      <c r="B125" s="1091"/>
      <c r="C125" s="133">
        <v>890</v>
      </c>
      <c r="D125" s="133" t="s">
        <v>19</v>
      </c>
      <c r="E125" s="282" t="s">
        <v>302</v>
      </c>
      <c r="F125" s="251">
        <f>Количество!S16+Количество!S17+Количество!S13+Количество!S14+Количество!S12</f>
        <v>102</v>
      </c>
      <c r="G125" s="252">
        <f t="shared" si="9"/>
        <v>6.8</v>
      </c>
      <c r="H125" s="253">
        <v>1</v>
      </c>
      <c r="I125" s="254">
        <v>1</v>
      </c>
      <c r="J125" s="253"/>
      <c r="K125" s="255"/>
      <c r="L125" s="253">
        <v>1</v>
      </c>
      <c r="M125" s="256" t="s">
        <v>581</v>
      </c>
      <c r="N125" s="613">
        <v>9</v>
      </c>
      <c r="O125" s="257" t="s">
        <v>580</v>
      </c>
    </row>
    <row r="126" spans="1:15" s="501" customFormat="1" x14ac:dyDescent="0.25">
      <c r="A126" s="1088"/>
      <c r="B126" s="1091"/>
      <c r="C126" s="133">
        <v>891</v>
      </c>
      <c r="D126" s="133" t="s">
        <v>9</v>
      </c>
      <c r="E126" s="282" t="s">
        <v>551</v>
      </c>
      <c r="F126" s="251">
        <f>Количество!S26+Количество!S28+Количество!S24+Количество!S27+Количество!S23</f>
        <v>108</v>
      </c>
      <c r="G126" s="252">
        <f t="shared" si="9"/>
        <v>7.2</v>
      </c>
      <c r="H126" s="253"/>
      <c r="I126" s="254"/>
      <c r="J126" s="253"/>
      <c r="K126" s="255"/>
      <c r="L126" s="253"/>
      <c r="M126" s="256"/>
      <c r="N126" s="613">
        <v>8</v>
      </c>
      <c r="O126" s="257"/>
    </row>
    <row r="127" spans="1:15" s="501" customFormat="1" hidden="1" x14ac:dyDescent="0.25">
      <c r="A127" s="1088"/>
      <c r="B127" s="1091"/>
      <c r="C127" s="135"/>
      <c r="D127" s="135"/>
      <c r="E127" s="493"/>
      <c r="F127" s="491"/>
      <c r="G127" s="488"/>
      <c r="H127" s="489"/>
      <c r="I127" s="490"/>
      <c r="J127" s="489"/>
      <c r="K127" s="508"/>
      <c r="L127" s="489"/>
      <c r="M127" s="509"/>
      <c r="N127" s="620"/>
      <c r="O127" s="257"/>
    </row>
    <row r="128" spans="1:15" s="501" customFormat="1" x14ac:dyDescent="0.25">
      <c r="A128" s="1088"/>
      <c r="B128" s="1091"/>
      <c r="C128" s="131">
        <v>892</v>
      </c>
      <c r="D128" s="131" t="s">
        <v>36</v>
      </c>
      <c r="E128" s="494" t="s">
        <v>188</v>
      </c>
      <c r="F128" s="491">
        <f>Количество!S53</f>
        <v>111</v>
      </c>
      <c r="G128" s="488">
        <f>F128/15</f>
        <v>7.4</v>
      </c>
      <c r="H128" s="489"/>
      <c r="I128" s="490"/>
      <c r="J128" s="489"/>
      <c r="K128" s="508"/>
      <c r="L128" s="489"/>
      <c r="M128" s="509"/>
      <c r="N128" s="620"/>
      <c r="O128" s="257" t="s">
        <v>319</v>
      </c>
    </row>
    <row r="129" spans="1:17" s="501" customFormat="1" hidden="1" x14ac:dyDescent="0.25">
      <c r="A129" s="1088"/>
      <c r="B129" s="1091"/>
      <c r="C129" s="131"/>
      <c r="D129" s="131"/>
      <c r="E129" s="493"/>
      <c r="F129" s="491"/>
      <c r="G129" s="488"/>
      <c r="H129" s="489"/>
      <c r="I129" s="490"/>
      <c r="J129" s="489"/>
      <c r="K129" s="508"/>
      <c r="L129" s="489"/>
      <c r="M129" s="509"/>
      <c r="N129" s="620"/>
      <c r="O129" s="257"/>
    </row>
    <row r="130" spans="1:17" s="501" customFormat="1" x14ac:dyDescent="0.25">
      <c r="A130" s="1088"/>
      <c r="B130" s="1091"/>
      <c r="C130" s="572">
        <v>908</v>
      </c>
      <c r="D130" s="572" t="s">
        <v>47</v>
      </c>
      <c r="E130" s="557" t="s">
        <v>336</v>
      </c>
      <c r="F130" s="549">
        <f>Количество!S54+Количество!S65+Количество!S70+Количество!S56+Количество!S71</f>
        <v>149</v>
      </c>
      <c r="G130" s="550">
        <f>F130/15</f>
        <v>9.9333333333333336</v>
      </c>
      <c r="H130" s="551"/>
      <c r="I130" s="552"/>
      <c r="J130" s="551"/>
      <c r="K130" s="553"/>
      <c r="L130" s="551"/>
      <c r="M130" s="554"/>
      <c r="N130" s="628">
        <v>10</v>
      </c>
      <c r="O130" s="513"/>
    </row>
    <row r="131" spans="1:17" s="501" customFormat="1" x14ac:dyDescent="0.25">
      <c r="A131" s="1088"/>
      <c r="B131" s="1092"/>
      <c r="C131" s="572">
        <v>959</v>
      </c>
      <c r="D131" s="572" t="s">
        <v>52</v>
      </c>
      <c r="E131" s="587" t="s">
        <v>448</v>
      </c>
      <c r="F131" s="574">
        <f>Количество!S55+Количество!S63+Количество!S64+Количество!S66+Количество!S60+Количество!S57+Количество!S69</f>
        <v>120</v>
      </c>
      <c r="G131" s="550">
        <f>F131/15</f>
        <v>8</v>
      </c>
      <c r="H131" s="576"/>
      <c r="I131" s="577"/>
      <c r="J131" s="576"/>
      <c r="K131" s="578"/>
      <c r="L131" s="576"/>
      <c r="M131" s="579"/>
      <c r="N131" s="621">
        <v>8</v>
      </c>
      <c r="O131" s="257"/>
    </row>
    <row r="132" spans="1:17" s="501" customFormat="1" x14ac:dyDescent="0.25">
      <c r="A132" s="1088"/>
      <c r="B132" s="1093" t="s">
        <v>5</v>
      </c>
      <c r="C132" s="133"/>
      <c r="D132" s="133"/>
      <c r="E132" s="282"/>
      <c r="F132" s="251"/>
      <c r="G132" s="252"/>
      <c r="H132" s="253"/>
      <c r="I132" s="254"/>
      <c r="J132" s="283"/>
      <c r="K132" s="255"/>
      <c r="L132" s="253"/>
      <c r="M132" s="256"/>
      <c r="N132" s="613"/>
      <c r="O132" s="257"/>
    </row>
    <row r="133" spans="1:17" s="501" customFormat="1" x14ac:dyDescent="0.25">
      <c r="A133" s="1088"/>
      <c r="B133" s="1091"/>
      <c r="C133" s="131"/>
      <c r="D133" s="131"/>
      <c r="E133" s="494"/>
      <c r="F133" s="491"/>
      <c r="G133" s="488"/>
      <c r="H133" s="489"/>
      <c r="I133" s="490"/>
      <c r="J133" s="510"/>
      <c r="K133" s="508"/>
      <c r="L133" s="489"/>
      <c r="M133" s="509"/>
      <c r="N133" s="614"/>
      <c r="O133" s="257"/>
    </row>
    <row r="134" spans="1:17" s="501" customFormat="1" ht="30" x14ac:dyDescent="0.25">
      <c r="A134" s="1088"/>
      <c r="B134" s="1092"/>
      <c r="C134" s="547">
        <v>908</v>
      </c>
      <c r="D134" s="547" t="s">
        <v>47</v>
      </c>
      <c r="E134" s="557" t="s">
        <v>552</v>
      </c>
      <c r="F134" s="549">
        <f>Количество!T75</f>
        <v>4</v>
      </c>
      <c r="G134" s="550">
        <v>1</v>
      </c>
      <c r="H134" s="551"/>
      <c r="I134" s="552"/>
      <c r="J134" s="580"/>
      <c r="K134" s="553"/>
      <c r="L134" s="551"/>
      <c r="M134" s="554"/>
      <c r="N134" s="615">
        <v>1</v>
      </c>
      <c r="O134" s="257"/>
    </row>
    <row r="135" spans="1:17" s="501" customFormat="1" ht="17.45" customHeight="1" x14ac:dyDescent="0.25">
      <c r="A135" s="1088"/>
      <c r="B135" s="1094" t="s">
        <v>7</v>
      </c>
      <c r="C135" s="134">
        <v>907</v>
      </c>
      <c r="D135" s="134" t="s">
        <v>8</v>
      </c>
      <c r="E135" s="282" t="s">
        <v>306</v>
      </c>
      <c r="F135" s="251">
        <f>Количество!U31</f>
        <v>23</v>
      </c>
      <c r="G135" s="252">
        <f>F135/15</f>
        <v>1.5333333333333334</v>
      </c>
      <c r="H135" s="253"/>
      <c r="I135" s="254"/>
      <c r="J135" s="253"/>
      <c r="K135" s="255"/>
      <c r="L135" s="253"/>
      <c r="M135" s="256"/>
      <c r="N135" s="613">
        <v>2</v>
      </c>
      <c r="O135" s="257"/>
    </row>
    <row r="136" spans="1:17" s="501" customFormat="1" ht="15" customHeight="1" x14ac:dyDescent="0.25">
      <c r="A136" s="1088"/>
      <c r="B136" s="1095"/>
      <c r="C136" s="133"/>
      <c r="D136" s="133"/>
      <c r="E136" s="282"/>
      <c r="F136" s="251"/>
      <c r="G136" s="252"/>
      <c r="H136" s="253"/>
      <c r="I136" s="254"/>
      <c r="J136" s="253"/>
      <c r="K136" s="255"/>
      <c r="L136" s="253"/>
      <c r="M136" s="256"/>
      <c r="N136" s="613"/>
      <c r="O136" s="257"/>
    </row>
    <row r="137" spans="1:17" s="501" customFormat="1" ht="15.75" thickBot="1" x14ac:dyDescent="0.3">
      <c r="A137" s="1089"/>
      <c r="B137" s="1096"/>
      <c r="C137" s="138">
        <v>893</v>
      </c>
      <c r="D137" s="138" t="s">
        <v>28</v>
      </c>
      <c r="E137" s="769" t="s">
        <v>188</v>
      </c>
      <c r="F137" s="497">
        <f>Количество!U53</f>
        <v>58</v>
      </c>
      <c r="G137" s="498">
        <f>F137/15</f>
        <v>3.8666666666666667</v>
      </c>
      <c r="H137" s="499"/>
      <c r="I137" s="500"/>
      <c r="J137" s="499"/>
      <c r="K137" s="522"/>
      <c r="L137" s="499"/>
      <c r="M137" s="523"/>
      <c r="N137" s="629">
        <v>5</v>
      </c>
      <c r="O137" s="257"/>
    </row>
    <row r="138" spans="1:17" s="501" customFormat="1" ht="15.75" thickBot="1" x14ac:dyDescent="0.3">
      <c r="G138" s="524"/>
      <c r="H138" s="525"/>
      <c r="I138" s="525"/>
      <c r="J138" s="526"/>
      <c r="K138" s="526"/>
      <c r="L138" s="526"/>
      <c r="M138" s="526"/>
      <c r="N138" s="527"/>
      <c r="O138" s="492"/>
    </row>
    <row r="139" spans="1:17" s="515" customFormat="1" ht="15" customHeight="1" thickBot="1" x14ac:dyDescent="0.3">
      <c r="A139" s="1115" t="s">
        <v>134</v>
      </c>
      <c r="B139" s="1116"/>
      <c r="C139" s="1116"/>
      <c r="D139" s="1116"/>
      <c r="E139" s="1116"/>
      <c r="F139" s="1116"/>
      <c r="G139" s="1116"/>
      <c r="H139" s="1116"/>
      <c r="I139" s="1116"/>
      <c r="J139" s="1116"/>
      <c r="K139" s="1116"/>
      <c r="L139" s="1116"/>
      <c r="M139" s="1116"/>
      <c r="N139" s="1116"/>
      <c r="O139" s="521"/>
      <c r="P139" s="501"/>
      <c r="Q139" s="501"/>
    </row>
    <row r="140" spans="1:17" s="501" customFormat="1" ht="16.899999999999999" customHeight="1" x14ac:dyDescent="0.25">
      <c r="A140" s="1087" t="s">
        <v>225</v>
      </c>
      <c r="B140" s="1112" t="s">
        <v>132</v>
      </c>
      <c r="C140" s="129">
        <v>868</v>
      </c>
      <c r="D140" s="129" t="s">
        <v>197</v>
      </c>
      <c r="E140" s="130" t="s">
        <v>192</v>
      </c>
      <c r="F140" s="260"/>
      <c r="G140" s="277"/>
      <c r="H140" s="278"/>
      <c r="I140" s="279"/>
      <c r="J140" s="278"/>
      <c r="K140" s="280"/>
      <c r="L140" s="278"/>
      <c r="M140" s="281"/>
      <c r="N140" s="619"/>
      <c r="O140" s="257"/>
    </row>
    <row r="141" spans="1:17" s="501" customFormat="1" ht="14.45" customHeight="1" x14ac:dyDescent="0.25">
      <c r="A141" s="1088"/>
      <c r="B141" s="1113"/>
      <c r="C141" s="131">
        <v>913</v>
      </c>
      <c r="D141" s="131" t="s">
        <v>24</v>
      </c>
      <c r="E141" s="132" t="s">
        <v>188</v>
      </c>
      <c r="F141" s="491"/>
      <c r="G141" s="496"/>
      <c r="H141" s="489"/>
      <c r="I141" s="490"/>
      <c r="J141" s="489"/>
      <c r="K141" s="508"/>
      <c r="L141" s="489"/>
      <c r="M141" s="519"/>
      <c r="N141" s="620"/>
      <c r="O141" s="257"/>
    </row>
    <row r="142" spans="1:17" s="501" customFormat="1" ht="15" customHeight="1" thickBot="1" x14ac:dyDescent="0.3">
      <c r="A142" s="1088"/>
      <c r="B142" s="1114"/>
      <c r="C142" s="564">
        <v>959</v>
      </c>
      <c r="D142" s="564" t="s">
        <v>52</v>
      </c>
      <c r="E142" s="610" t="s">
        <v>193</v>
      </c>
      <c r="F142" s="611"/>
      <c r="G142" s="567"/>
      <c r="H142" s="568"/>
      <c r="I142" s="569"/>
      <c r="J142" s="568"/>
      <c r="K142" s="570"/>
      <c r="L142" s="568"/>
      <c r="M142" s="612"/>
      <c r="N142" s="618"/>
      <c r="O142" s="257"/>
    </row>
    <row r="143" spans="1:17" s="501" customFormat="1" ht="15" customHeight="1" x14ac:dyDescent="0.25">
      <c r="A143" s="1087" t="s">
        <v>226</v>
      </c>
      <c r="B143" s="1112" t="s">
        <v>194</v>
      </c>
      <c r="C143" s="129">
        <v>868</v>
      </c>
      <c r="D143" s="129" t="s">
        <v>197</v>
      </c>
      <c r="E143" s="130" t="s">
        <v>192</v>
      </c>
      <c r="F143" s="260"/>
      <c r="G143" s="277"/>
      <c r="H143" s="278"/>
      <c r="I143" s="279"/>
      <c r="J143" s="278"/>
      <c r="K143" s="280"/>
      <c r="L143" s="278"/>
      <c r="M143" s="281"/>
      <c r="N143" s="619"/>
      <c r="O143" s="257"/>
    </row>
    <row r="144" spans="1:17" s="501" customFormat="1" ht="15" customHeight="1" x14ac:dyDescent="0.25">
      <c r="A144" s="1088"/>
      <c r="B144" s="1113"/>
      <c r="C144" s="131">
        <v>913</v>
      </c>
      <c r="D144" s="131" t="s">
        <v>24</v>
      </c>
      <c r="E144" s="132" t="s">
        <v>188</v>
      </c>
      <c r="F144" s="491"/>
      <c r="G144" s="496"/>
      <c r="H144" s="489"/>
      <c r="I144" s="490"/>
      <c r="J144" s="489"/>
      <c r="K144" s="508"/>
      <c r="L144" s="489"/>
      <c r="M144" s="519"/>
      <c r="N144" s="620"/>
      <c r="O144" s="257"/>
    </row>
    <row r="145" spans="1:15" s="501" customFormat="1" ht="15" customHeight="1" thickBot="1" x14ac:dyDescent="0.3">
      <c r="A145" s="1088"/>
      <c r="B145" s="1114"/>
      <c r="C145" s="564">
        <v>959</v>
      </c>
      <c r="D145" s="564" t="s">
        <v>52</v>
      </c>
      <c r="E145" s="610" t="s">
        <v>193</v>
      </c>
      <c r="F145" s="611"/>
      <c r="G145" s="567"/>
      <c r="H145" s="568"/>
      <c r="I145" s="569"/>
      <c r="J145" s="568"/>
      <c r="K145" s="570"/>
      <c r="L145" s="568"/>
      <c r="M145" s="612"/>
      <c r="N145" s="618"/>
      <c r="O145" s="257"/>
    </row>
    <row r="146" spans="1:15" s="501" customFormat="1" ht="15" customHeight="1" x14ac:dyDescent="0.25">
      <c r="A146" s="1087" t="s">
        <v>227</v>
      </c>
      <c r="B146" s="1112" t="s">
        <v>133</v>
      </c>
      <c r="C146" s="129">
        <v>868</v>
      </c>
      <c r="D146" s="129" t="s">
        <v>197</v>
      </c>
      <c r="E146" s="130" t="s">
        <v>192</v>
      </c>
      <c r="F146" s="260"/>
      <c r="G146" s="277"/>
      <c r="H146" s="278"/>
      <c r="I146" s="279"/>
      <c r="J146" s="278"/>
      <c r="K146" s="280"/>
      <c r="L146" s="278"/>
      <c r="M146" s="281"/>
      <c r="N146" s="619"/>
      <c r="O146" s="257"/>
    </row>
    <row r="147" spans="1:15" s="501" customFormat="1" ht="15" customHeight="1" x14ac:dyDescent="0.25">
      <c r="A147" s="1088"/>
      <c r="B147" s="1113"/>
      <c r="C147" s="131">
        <v>913</v>
      </c>
      <c r="D147" s="131" t="s">
        <v>24</v>
      </c>
      <c r="E147" s="132" t="s">
        <v>188</v>
      </c>
      <c r="F147" s="491"/>
      <c r="G147" s="496"/>
      <c r="H147" s="489"/>
      <c r="I147" s="490"/>
      <c r="J147" s="489"/>
      <c r="K147" s="508"/>
      <c r="L147" s="489"/>
      <c r="M147" s="519"/>
      <c r="N147" s="620"/>
      <c r="O147" s="257"/>
    </row>
    <row r="148" spans="1:15" s="501" customFormat="1" ht="15" customHeight="1" thickBot="1" x14ac:dyDescent="0.3">
      <c r="A148" s="1088"/>
      <c r="B148" s="1114"/>
      <c r="C148" s="564">
        <v>959</v>
      </c>
      <c r="D148" s="564" t="s">
        <v>52</v>
      </c>
      <c r="E148" s="610" t="s">
        <v>193</v>
      </c>
      <c r="F148" s="611"/>
      <c r="G148" s="567"/>
      <c r="H148" s="568"/>
      <c r="I148" s="569"/>
      <c r="J148" s="568"/>
      <c r="K148" s="570"/>
      <c r="L148" s="568"/>
      <c r="M148" s="612"/>
      <c r="N148" s="618"/>
      <c r="O148" s="257"/>
    </row>
    <row r="149" spans="1:15" s="501" customFormat="1" ht="15" customHeight="1" x14ac:dyDescent="0.25">
      <c r="A149" s="1087" t="s">
        <v>228</v>
      </c>
      <c r="B149" s="1112" t="s">
        <v>194</v>
      </c>
      <c r="C149" s="129">
        <v>868</v>
      </c>
      <c r="D149" s="129" t="s">
        <v>197</v>
      </c>
      <c r="E149" s="130" t="s">
        <v>192</v>
      </c>
      <c r="F149" s="260"/>
      <c r="G149" s="277"/>
      <c r="H149" s="278"/>
      <c r="I149" s="279"/>
      <c r="J149" s="278"/>
      <c r="K149" s="280"/>
      <c r="L149" s="278"/>
      <c r="M149" s="281"/>
      <c r="N149" s="619"/>
      <c r="O149" s="257"/>
    </row>
    <row r="150" spans="1:15" s="501" customFormat="1" ht="15" customHeight="1" x14ac:dyDescent="0.25">
      <c r="A150" s="1088"/>
      <c r="B150" s="1113"/>
      <c r="C150" s="131">
        <v>913</v>
      </c>
      <c r="D150" s="131" t="s">
        <v>24</v>
      </c>
      <c r="E150" s="132" t="s">
        <v>188</v>
      </c>
      <c r="F150" s="491"/>
      <c r="G150" s="496"/>
      <c r="H150" s="489"/>
      <c r="I150" s="490"/>
      <c r="J150" s="489"/>
      <c r="K150" s="508"/>
      <c r="L150" s="489"/>
      <c r="M150" s="519"/>
      <c r="N150" s="620"/>
      <c r="O150" s="257"/>
    </row>
    <row r="151" spans="1:15" s="501" customFormat="1" ht="15" customHeight="1" thickBot="1" x14ac:dyDescent="0.3">
      <c r="A151" s="1088"/>
      <c r="B151" s="1114"/>
      <c r="C151" s="564">
        <v>959</v>
      </c>
      <c r="D151" s="564" t="s">
        <v>52</v>
      </c>
      <c r="E151" s="610" t="s">
        <v>193</v>
      </c>
      <c r="F151" s="611"/>
      <c r="G151" s="567"/>
      <c r="H151" s="568"/>
      <c r="I151" s="569"/>
      <c r="J151" s="568"/>
      <c r="K151" s="570"/>
      <c r="L151" s="568"/>
      <c r="M151" s="612"/>
      <c r="N151" s="618"/>
      <c r="O151" s="257"/>
    </row>
    <row r="152" spans="1:15" s="501" customFormat="1" ht="15" customHeight="1" x14ac:dyDescent="0.25">
      <c r="A152" s="1087" t="s">
        <v>229</v>
      </c>
      <c r="B152" s="1112" t="s">
        <v>194</v>
      </c>
      <c r="C152" s="129">
        <v>868</v>
      </c>
      <c r="D152" s="129" t="s">
        <v>197</v>
      </c>
      <c r="E152" s="130" t="s">
        <v>192</v>
      </c>
      <c r="F152" s="260"/>
      <c r="G152" s="277"/>
      <c r="H152" s="278"/>
      <c r="I152" s="279"/>
      <c r="J152" s="278"/>
      <c r="K152" s="280"/>
      <c r="L152" s="278"/>
      <c r="M152" s="281"/>
      <c r="N152" s="619"/>
      <c r="O152" s="257"/>
    </row>
    <row r="153" spans="1:15" s="501" customFormat="1" ht="15" customHeight="1" x14ac:dyDescent="0.25">
      <c r="A153" s="1088"/>
      <c r="B153" s="1113"/>
      <c r="C153" s="131">
        <v>913</v>
      </c>
      <c r="D153" s="131" t="s">
        <v>24</v>
      </c>
      <c r="E153" s="132" t="s">
        <v>188</v>
      </c>
      <c r="F153" s="491"/>
      <c r="G153" s="496"/>
      <c r="H153" s="489"/>
      <c r="I153" s="490"/>
      <c r="J153" s="489"/>
      <c r="K153" s="508"/>
      <c r="L153" s="489"/>
      <c r="M153" s="519"/>
      <c r="N153" s="620"/>
      <c r="O153" s="257"/>
    </row>
    <row r="154" spans="1:15" s="501" customFormat="1" ht="15" customHeight="1" thickBot="1" x14ac:dyDescent="0.3">
      <c r="A154" s="1088"/>
      <c r="B154" s="1114"/>
      <c r="C154" s="564">
        <v>959</v>
      </c>
      <c r="D154" s="564" t="s">
        <v>52</v>
      </c>
      <c r="E154" s="610" t="s">
        <v>193</v>
      </c>
      <c r="F154" s="611"/>
      <c r="G154" s="567"/>
      <c r="H154" s="568"/>
      <c r="I154" s="569"/>
      <c r="J154" s="568"/>
      <c r="K154" s="570"/>
      <c r="L154" s="568"/>
      <c r="M154" s="612"/>
      <c r="N154" s="618"/>
      <c r="O154" s="257"/>
    </row>
    <row r="155" spans="1:15" s="528" customFormat="1" ht="18.75" x14ac:dyDescent="0.3">
      <c r="A155" s="1109" t="s">
        <v>230</v>
      </c>
      <c r="B155" s="1099" t="s">
        <v>194</v>
      </c>
      <c r="C155" s="129">
        <v>868</v>
      </c>
      <c r="D155" s="129" t="s">
        <v>197</v>
      </c>
      <c r="E155" s="130" t="s">
        <v>192</v>
      </c>
      <c r="F155" s="260"/>
      <c r="G155" s="277"/>
      <c r="H155" s="278"/>
      <c r="I155" s="279"/>
      <c r="J155" s="278"/>
      <c r="K155" s="280"/>
      <c r="L155" s="278"/>
      <c r="M155" s="281"/>
      <c r="N155" s="619"/>
      <c r="O155" s="257"/>
    </row>
    <row r="156" spans="1:15" s="528" customFormat="1" ht="18.75" x14ac:dyDescent="0.3">
      <c r="A156" s="1110"/>
      <c r="B156" s="1095"/>
      <c r="C156" s="131">
        <v>913</v>
      </c>
      <c r="D156" s="131" t="s">
        <v>24</v>
      </c>
      <c r="E156" s="132" t="s">
        <v>188</v>
      </c>
      <c r="F156" s="491"/>
      <c r="G156" s="496"/>
      <c r="H156" s="489"/>
      <c r="I156" s="490"/>
      <c r="J156" s="489"/>
      <c r="K156" s="508"/>
      <c r="L156" s="489"/>
      <c r="M156" s="519"/>
      <c r="N156" s="620"/>
      <c r="O156" s="257"/>
    </row>
    <row r="157" spans="1:15" s="528" customFormat="1" ht="19.5" thickBot="1" x14ac:dyDescent="0.35">
      <c r="A157" s="1111"/>
      <c r="B157" s="1096"/>
      <c r="C157" s="564">
        <v>959</v>
      </c>
      <c r="D157" s="564" t="s">
        <v>52</v>
      </c>
      <c r="E157" s="610" t="s">
        <v>193</v>
      </c>
      <c r="F157" s="611"/>
      <c r="G157" s="567"/>
      <c r="H157" s="568"/>
      <c r="I157" s="569"/>
      <c r="J157" s="568"/>
      <c r="K157" s="570"/>
      <c r="L157" s="568"/>
      <c r="M157" s="612"/>
      <c r="N157" s="618"/>
      <c r="O157" s="257"/>
    </row>
    <row r="158" spans="1:15" s="528" customFormat="1" ht="18.75" x14ac:dyDescent="0.3">
      <c r="G158" s="529"/>
      <c r="H158" s="530"/>
      <c r="I158" s="530"/>
      <c r="J158" s="531"/>
      <c r="K158" s="531"/>
      <c r="L158" s="531"/>
      <c r="M158" s="531"/>
      <c r="N158" s="529"/>
      <c r="O158" s="532"/>
    </row>
    <row r="159" spans="1:15" s="528" customFormat="1" ht="18.75" x14ac:dyDescent="0.3">
      <c r="G159" s="529"/>
      <c r="H159" s="530"/>
      <c r="I159" s="530"/>
      <c r="J159" s="531"/>
      <c r="K159" s="531"/>
      <c r="L159" s="531"/>
      <c r="M159" s="531"/>
      <c r="N159" s="529"/>
      <c r="O159" s="532"/>
    </row>
    <row r="160" spans="1:15" s="528" customFormat="1" ht="18.75" x14ac:dyDescent="0.3">
      <c r="G160" s="529"/>
      <c r="H160" s="530"/>
      <c r="I160" s="530"/>
      <c r="J160" s="531"/>
      <c r="K160" s="531"/>
      <c r="L160" s="531"/>
      <c r="M160" s="531"/>
      <c r="N160" s="529"/>
      <c r="O160" s="532"/>
    </row>
    <row r="161" spans="7:15" s="501" customFormat="1" x14ac:dyDescent="0.25">
      <c r="G161" s="524"/>
      <c r="H161" s="525"/>
      <c r="I161" s="525"/>
      <c r="J161" s="526"/>
      <c r="K161" s="526"/>
      <c r="L161" s="526"/>
      <c r="M161" s="526"/>
      <c r="N161" s="524"/>
      <c r="O161" s="492"/>
    </row>
    <row r="162" spans="7:15" s="501" customFormat="1" x14ac:dyDescent="0.25">
      <c r="G162" s="524"/>
      <c r="H162" s="525"/>
      <c r="I162" s="525"/>
      <c r="J162" s="526"/>
      <c r="K162" s="526"/>
      <c r="L162" s="526"/>
      <c r="M162" s="526"/>
      <c r="N162" s="524"/>
      <c r="O162" s="492"/>
    </row>
    <row r="163" spans="7:15" s="501" customFormat="1" x14ac:dyDescent="0.25">
      <c r="G163" s="524"/>
      <c r="H163" s="525"/>
      <c r="I163" s="525"/>
      <c r="J163" s="526"/>
      <c r="K163" s="526"/>
      <c r="L163" s="526"/>
      <c r="M163" s="526"/>
      <c r="N163" s="524"/>
      <c r="O163" s="492"/>
    </row>
    <row r="164" spans="7:15" s="501" customFormat="1" x14ac:dyDescent="0.25">
      <c r="G164" s="524"/>
      <c r="H164" s="525"/>
      <c r="I164" s="525"/>
      <c r="J164" s="526"/>
      <c r="K164" s="526"/>
      <c r="L164" s="526"/>
      <c r="M164" s="526"/>
      <c r="N164" s="524"/>
      <c r="O164" s="492"/>
    </row>
    <row r="165" spans="7:15" s="501" customFormat="1" x14ac:dyDescent="0.25">
      <c r="G165" s="524"/>
      <c r="H165" s="525"/>
      <c r="I165" s="525"/>
      <c r="J165" s="526"/>
      <c r="K165" s="526"/>
      <c r="L165" s="526"/>
      <c r="M165" s="526"/>
      <c r="N165" s="524"/>
      <c r="O165" s="492"/>
    </row>
    <row r="166" spans="7:15" s="501" customFormat="1" x14ac:dyDescent="0.25">
      <c r="G166" s="524"/>
      <c r="H166" s="525"/>
      <c r="I166" s="525"/>
      <c r="J166" s="526"/>
      <c r="K166" s="526"/>
      <c r="L166" s="526"/>
      <c r="M166" s="526"/>
      <c r="N166" s="524"/>
      <c r="O166" s="492"/>
    </row>
    <row r="167" spans="7:15" s="501" customFormat="1" x14ac:dyDescent="0.25">
      <c r="G167" s="524"/>
      <c r="H167" s="525"/>
      <c r="I167" s="525"/>
      <c r="J167" s="526"/>
      <c r="K167" s="526"/>
      <c r="L167" s="526"/>
      <c r="M167" s="526"/>
      <c r="N167" s="524"/>
      <c r="O167" s="492"/>
    </row>
    <row r="168" spans="7:15" s="501" customFormat="1" x14ac:dyDescent="0.25">
      <c r="G168" s="524"/>
      <c r="H168" s="525"/>
      <c r="I168" s="525"/>
      <c r="J168" s="526"/>
      <c r="K168" s="526"/>
      <c r="L168" s="526"/>
      <c r="M168" s="526"/>
      <c r="N168" s="524"/>
      <c r="O168" s="492"/>
    </row>
    <row r="169" spans="7:15" s="501" customFormat="1" x14ac:dyDescent="0.25">
      <c r="G169" s="524"/>
      <c r="H169" s="525"/>
      <c r="I169" s="525"/>
      <c r="J169" s="526"/>
      <c r="K169" s="526"/>
      <c r="L169" s="526"/>
      <c r="M169" s="526"/>
      <c r="N169" s="524"/>
      <c r="O169" s="492"/>
    </row>
    <row r="170" spans="7:15" s="501" customFormat="1" x14ac:dyDescent="0.25">
      <c r="G170" s="524"/>
      <c r="H170" s="525"/>
      <c r="I170" s="525"/>
      <c r="J170" s="526"/>
      <c r="K170" s="526"/>
      <c r="L170" s="526"/>
      <c r="M170" s="526"/>
      <c r="N170" s="524"/>
      <c r="O170" s="492"/>
    </row>
    <row r="171" spans="7:15" s="501" customFormat="1" x14ac:dyDescent="0.25">
      <c r="G171" s="524"/>
      <c r="H171" s="525"/>
      <c r="I171" s="525"/>
      <c r="J171" s="526"/>
      <c r="K171" s="526"/>
      <c r="L171" s="526"/>
      <c r="M171" s="526"/>
      <c r="N171" s="524"/>
      <c r="O171" s="492"/>
    </row>
    <row r="172" spans="7:15" s="501" customFormat="1" x14ac:dyDescent="0.25">
      <c r="G172" s="524"/>
      <c r="H172" s="525"/>
      <c r="I172" s="525"/>
      <c r="J172" s="526"/>
      <c r="K172" s="526"/>
      <c r="L172" s="526"/>
      <c r="M172" s="526"/>
      <c r="N172" s="524"/>
      <c r="O172" s="492"/>
    </row>
    <row r="173" spans="7:15" s="501" customFormat="1" x14ac:dyDescent="0.25">
      <c r="G173" s="524"/>
      <c r="H173" s="525"/>
      <c r="I173" s="525"/>
      <c r="J173" s="526"/>
      <c r="K173" s="526"/>
      <c r="L173" s="526"/>
      <c r="M173" s="526"/>
      <c r="N173" s="524"/>
      <c r="O173" s="492"/>
    </row>
    <row r="174" spans="7:15" s="501" customFormat="1" x14ac:dyDescent="0.25">
      <c r="G174" s="524"/>
      <c r="H174" s="525"/>
      <c r="I174" s="525"/>
      <c r="J174" s="526"/>
      <c r="K174" s="526"/>
      <c r="L174" s="526"/>
      <c r="M174" s="526"/>
      <c r="N174" s="524"/>
      <c r="O174" s="492"/>
    </row>
    <row r="175" spans="7:15" s="501" customFormat="1" x14ac:dyDescent="0.25">
      <c r="G175" s="524"/>
      <c r="H175" s="525"/>
      <c r="I175" s="525"/>
      <c r="J175" s="526"/>
      <c r="K175" s="526"/>
      <c r="L175" s="526"/>
      <c r="M175" s="526"/>
      <c r="N175" s="524"/>
      <c r="O175" s="492"/>
    </row>
    <row r="176" spans="7:15" s="501" customFormat="1" x14ac:dyDescent="0.25">
      <c r="G176" s="524"/>
      <c r="H176" s="525"/>
      <c r="I176" s="525"/>
      <c r="J176" s="526"/>
      <c r="K176" s="526"/>
      <c r="L176" s="526"/>
      <c r="M176" s="526"/>
      <c r="N176" s="524"/>
      <c r="O176" s="492"/>
    </row>
    <row r="177" spans="7:15" s="501" customFormat="1" x14ac:dyDescent="0.25">
      <c r="G177" s="524"/>
      <c r="H177" s="525"/>
      <c r="I177" s="525"/>
      <c r="J177" s="526"/>
      <c r="K177" s="526"/>
      <c r="L177" s="526"/>
      <c r="M177" s="526"/>
      <c r="N177" s="524"/>
      <c r="O177" s="492"/>
    </row>
    <row r="178" spans="7:15" s="501" customFormat="1" x14ac:dyDescent="0.25">
      <c r="G178" s="524"/>
      <c r="H178" s="525"/>
      <c r="I178" s="525"/>
      <c r="J178" s="526"/>
      <c r="K178" s="526"/>
      <c r="L178" s="526"/>
      <c r="M178" s="526"/>
      <c r="N178" s="524"/>
      <c r="O178" s="492"/>
    </row>
    <row r="179" spans="7:15" s="501" customFormat="1" x14ac:dyDescent="0.25">
      <c r="G179" s="524"/>
      <c r="H179" s="525"/>
      <c r="I179" s="525"/>
      <c r="J179" s="526"/>
      <c r="K179" s="526"/>
      <c r="L179" s="526"/>
      <c r="M179" s="526"/>
      <c r="N179" s="524"/>
      <c r="O179" s="492"/>
    </row>
    <row r="180" spans="7:15" s="501" customFormat="1" x14ac:dyDescent="0.25">
      <c r="G180" s="524"/>
      <c r="H180" s="525"/>
      <c r="I180" s="525"/>
      <c r="J180" s="526"/>
      <c r="K180" s="526"/>
      <c r="L180" s="526"/>
      <c r="M180" s="526"/>
      <c r="N180" s="524"/>
      <c r="O180" s="492"/>
    </row>
    <row r="181" spans="7:15" s="501" customFormat="1" x14ac:dyDescent="0.25">
      <c r="G181" s="524"/>
      <c r="H181" s="525"/>
      <c r="I181" s="525"/>
      <c r="J181" s="526"/>
      <c r="K181" s="526"/>
      <c r="L181" s="526"/>
      <c r="M181" s="526"/>
      <c r="N181" s="524"/>
      <c r="O181" s="492"/>
    </row>
    <row r="182" spans="7:15" s="501" customFormat="1" x14ac:dyDescent="0.25">
      <c r="G182" s="524"/>
      <c r="H182" s="525"/>
      <c r="I182" s="525"/>
      <c r="J182" s="526"/>
      <c r="K182" s="526"/>
      <c r="L182" s="526"/>
      <c r="M182" s="526"/>
      <c r="N182" s="524"/>
      <c r="O182" s="492"/>
    </row>
    <row r="183" spans="7:15" s="501" customFormat="1" x14ac:dyDescent="0.25">
      <c r="G183" s="524"/>
      <c r="H183" s="525"/>
      <c r="I183" s="525"/>
      <c r="J183" s="526"/>
      <c r="K183" s="526"/>
      <c r="L183" s="526"/>
      <c r="M183" s="526"/>
      <c r="N183" s="524"/>
      <c r="O183" s="492"/>
    </row>
    <row r="184" spans="7:15" s="501" customFormat="1" x14ac:dyDescent="0.25">
      <c r="G184" s="524"/>
      <c r="H184" s="525"/>
      <c r="I184" s="525"/>
      <c r="J184" s="526"/>
      <c r="K184" s="526"/>
      <c r="L184" s="526"/>
      <c r="M184" s="526"/>
      <c r="N184" s="524"/>
      <c r="O184" s="492"/>
    </row>
    <row r="185" spans="7:15" s="501" customFormat="1" x14ac:dyDescent="0.25">
      <c r="G185" s="524"/>
      <c r="H185" s="525"/>
      <c r="I185" s="525"/>
      <c r="J185" s="526"/>
      <c r="K185" s="526"/>
      <c r="L185" s="526"/>
      <c r="M185" s="526"/>
      <c r="N185" s="524"/>
      <c r="O185" s="492"/>
    </row>
    <row r="186" spans="7:15" s="501" customFormat="1" x14ac:dyDescent="0.25">
      <c r="G186" s="524"/>
      <c r="H186" s="525"/>
      <c r="I186" s="525"/>
      <c r="J186" s="526"/>
      <c r="K186" s="526"/>
      <c r="L186" s="526"/>
      <c r="M186" s="526"/>
      <c r="N186" s="524"/>
      <c r="O186" s="492"/>
    </row>
    <row r="187" spans="7:15" s="501" customFormat="1" x14ac:dyDescent="0.25">
      <c r="G187" s="524"/>
      <c r="H187" s="525"/>
      <c r="I187" s="525"/>
      <c r="J187" s="526"/>
      <c r="K187" s="526"/>
      <c r="L187" s="526"/>
      <c r="M187" s="526"/>
      <c r="N187" s="524"/>
      <c r="O187" s="492"/>
    </row>
    <row r="188" spans="7:15" s="501" customFormat="1" x14ac:dyDescent="0.25">
      <c r="G188" s="524"/>
      <c r="H188" s="525"/>
      <c r="I188" s="525"/>
      <c r="J188" s="526"/>
      <c r="K188" s="526"/>
      <c r="L188" s="526"/>
      <c r="M188" s="526"/>
      <c r="N188" s="524"/>
      <c r="O188" s="492"/>
    </row>
    <row r="189" spans="7:15" s="501" customFormat="1" x14ac:dyDescent="0.25">
      <c r="G189" s="524"/>
      <c r="H189" s="525"/>
      <c r="I189" s="525"/>
      <c r="J189" s="526"/>
      <c r="K189" s="526"/>
      <c r="L189" s="526"/>
      <c r="M189" s="526"/>
      <c r="N189" s="524"/>
      <c r="O189" s="492"/>
    </row>
    <row r="190" spans="7:15" s="501" customFormat="1" x14ac:dyDescent="0.25">
      <c r="G190" s="524"/>
      <c r="H190" s="525"/>
      <c r="I190" s="525"/>
      <c r="J190" s="526"/>
      <c r="K190" s="526"/>
      <c r="L190" s="526"/>
      <c r="M190" s="526"/>
      <c r="N190" s="524"/>
      <c r="O190" s="492"/>
    </row>
    <row r="191" spans="7:15" s="501" customFormat="1" x14ac:dyDescent="0.25">
      <c r="G191" s="524"/>
      <c r="H191" s="525"/>
      <c r="I191" s="525"/>
      <c r="J191" s="526"/>
      <c r="K191" s="526"/>
      <c r="L191" s="526"/>
      <c r="M191" s="526"/>
      <c r="N191" s="524"/>
      <c r="O191" s="492"/>
    </row>
    <row r="192" spans="7:15" s="501" customFormat="1" x14ac:dyDescent="0.25">
      <c r="G192" s="524"/>
      <c r="H192" s="525"/>
      <c r="I192" s="525"/>
      <c r="J192" s="526"/>
      <c r="K192" s="526"/>
      <c r="L192" s="526"/>
      <c r="M192" s="526"/>
      <c r="N192" s="524"/>
      <c r="O192" s="492"/>
    </row>
    <row r="193" spans="1:15" s="501" customFormat="1" x14ac:dyDescent="0.25">
      <c r="G193" s="524"/>
      <c r="H193" s="525"/>
      <c r="I193" s="525"/>
      <c r="J193" s="526"/>
      <c r="K193" s="526"/>
      <c r="L193" s="526"/>
      <c r="M193" s="526"/>
      <c r="N193" s="524"/>
      <c r="O193" s="492"/>
    </row>
    <row r="194" spans="1:15" s="501" customFormat="1" x14ac:dyDescent="0.25">
      <c r="G194" s="524"/>
      <c r="H194" s="525"/>
      <c r="I194" s="525"/>
      <c r="J194" s="526"/>
      <c r="K194" s="526"/>
      <c r="L194" s="526"/>
      <c r="M194" s="526"/>
      <c r="N194" s="524"/>
      <c r="O194" s="492"/>
    </row>
    <row r="195" spans="1:15" s="501" customFormat="1" x14ac:dyDescent="0.25">
      <c r="G195" s="524"/>
      <c r="H195" s="525"/>
      <c r="I195" s="525"/>
      <c r="J195" s="526"/>
      <c r="K195" s="526"/>
      <c r="L195" s="526"/>
      <c r="M195" s="526"/>
      <c r="N195" s="524"/>
      <c r="O195" s="492"/>
    </row>
    <row r="196" spans="1:15" x14ac:dyDescent="0.25">
      <c r="A196" s="14"/>
      <c r="B196" s="14"/>
      <c r="E196" s="17"/>
      <c r="J196" s="21"/>
      <c r="L196" s="21"/>
      <c r="M196" s="21"/>
      <c r="N196" s="18"/>
    </row>
    <row r="197" spans="1:15" x14ac:dyDescent="0.25">
      <c r="A197" s="14"/>
      <c r="B197" s="14"/>
      <c r="E197" s="17"/>
      <c r="J197" s="21"/>
      <c r="L197" s="21"/>
      <c r="M197" s="21"/>
      <c r="N197" s="18"/>
    </row>
    <row r="198" spans="1:15" x14ac:dyDescent="0.25">
      <c r="A198" s="14"/>
      <c r="B198" s="14"/>
      <c r="E198" s="17"/>
      <c r="J198" s="21"/>
      <c r="L198" s="21"/>
      <c r="M198" s="21"/>
      <c r="N198" s="18"/>
    </row>
    <row r="199" spans="1:15" x14ac:dyDescent="0.25">
      <c r="A199" s="14"/>
      <c r="B199" s="14"/>
      <c r="E199" s="17"/>
      <c r="J199" s="21"/>
      <c r="L199" s="21"/>
      <c r="M199" s="21"/>
      <c r="N199" s="18"/>
    </row>
    <row r="200" spans="1:15" x14ac:dyDescent="0.25">
      <c r="A200" s="14"/>
      <c r="B200" s="14"/>
      <c r="E200" s="17"/>
      <c r="J200" s="21"/>
      <c r="L200" s="21"/>
      <c r="M200" s="21"/>
      <c r="N200" s="18"/>
      <c r="O200" s="18"/>
    </row>
    <row r="201" spans="1:15" x14ac:dyDescent="0.25">
      <c r="A201" s="14"/>
      <c r="B201" s="14"/>
      <c r="E201" s="17"/>
      <c r="J201" s="21"/>
      <c r="L201" s="21"/>
      <c r="M201" s="21"/>
      <c r="N201" s="18"/>
      <c r="O201" s="18"/>
    </row>
    <row r="202" spans="1:15" x14ac:dyDescent="0.25">
      <c r="A202" s="14"/>
      <c r="B202" s="14"/>
      <c r="E202" s="17"/>
      <c r="J202" s="21"/>
      <c r="L202" s="21"/>
      <c r="M202" s="21"/>
      <c r="N202" s="18"/>
      <c r="O202" s="18"/>
    </row>
    <row r="203" spans="1:15" x14ac:dyDescent="0.25">
      <c r="A203" s="14"/>
      <c r="B203" s="14"/>
      <c r="E203" s="17"/>
      <c r="J203" s="21"/>
      <c r="L203" s="21"/>
      <c r="M203" s="21"/>
      <c r="N203" s="18"/>
      <c r="O203" s="18"/>
    </row>
    <row r="204" spans="1:15" x14ac:dyDescent="0.25">
      <c r="A204" s="14"/>
      <c r="B204" s="14"/>
      <c r="E204" s="17"/>
      <c r="M204" s="21"/>
      <c r="N204" s="18"/>
      <c r="O204" s="18"/>
    </row>
    <row r="205" spans="1:15" x14ac:dyDescent="0.25">
      <c r="A205" s="14"/>
      <c r="B205" s="14"/>
      <c r="E205" s="17"/>
      <c r="M205" s="21"/>
      <c r="N205" s="18"/>
      <c r="O205" s="18"/>
    </row>
    <row r="206" spans="1:15" x14ac:dyDescent="0.25">
      <c r="A206" s="14"/>
      <c r="B206" s="14"/>
      <c r="E206" s="17"/>
      <c r="M206" s="21"/>
      <c r="N206" s="18"/>
      <c r="O206" s="18"/>
    </row>
    <row r="207" spans="1:15" x14ac:dyDescent="0.25">
      <c r="A207" s="14"/>
      <c r="B207" s="14"/>
      <c r="E207" s="17"/>
      <c r="M207" s="21"/>
      <c r="N207" s="18"/>
      <c r="O207" s="18"/>
    </row>
    <row r="208" spans="1:15" x14ac:dyDescent="0.25">
      <c r="A208" s="14"/>
      <c r="B208" s="14"/>
      <c r="E208" s="17"/>
      <c r="M208" s="21"/>
      <c r="N208" s="18"/>
      <c r="O208" s="18"/>
    </row>
    <row r="209" spans="1:15" x14ac:dyDescent="0.25">
      <c r="A209" s="14"/>
      <c r="B209" s="14"/>
      <c r="E209" s="17"/>
      <c r="M209" s="21"/>
      <c r="N209" s="18"/>
      <c r="O209" s="18"/>
    </row>
    <row r="210" spans="1:15" x14ac:dyDescent="0.25">
      <c r="A210" s="14"/>
      <c r="B210" s="14"/>
      <c r="E210" s="17"/>
      <c r="G210" s="18"/>
      <c r="H210" s="16"/>
      <c r="I210" s="16"/>
      <c r="J210" s="21"/>
      <c r="K210" s="21"/>
      <c r="L210" s="21"/>
      <c r="M210" s="21"/>
      <c r="N210" s="18"/>
      <c r="O210" s="18"/>
    </row>
    <row r="211" spans="1:15" x14ac:dyDescent="0.25">
      <c r="A211" s="14"/>
      <c r="B211" s="14"/>
      <c r="E211" s="17"/>
      <c r="G211" s="18"/>
      <c r="H211" s="16"/>
      <c r="I211" s="16"/>
      <c r="J211" s="21"/>
      <c r="K211" s="21"/>
      <c r="L211" s="21"/>
      <c r="M211" s="21"/>
      <c r="N211" s="18"/>
      <c r="O211" s="18"/>
    </row>
    <row r="212" spans="1:15" x14ac:dyDescent="0.25">
      <c r="A212" s="14"/>
      <c r="B212" s="14"/>
      <c r="E212" s="17"/>
      <c r="G212" s="18"/>
      <c r="H212" s="16"/>
      <c r="I212" s="16"/>
      <c r="J212" s="21"/>
      <c r="K212" s="21"/>
      <c r="L212" s="21"/>
      <c r="M212" s="21"/>
      <c r="N212" s="18"/>
      <c r="O212" s="18"/>
    </row>
    <row r="213" spans="1:15" x14ac:dyDescent="0.25">
      <c r="A213" s="14"/>
      <c r="B213" s="14"/>
      <c r="E213" s="17"/>
      <c r="G213" s="18"/>
      <c r="H213" s="16"/>
      <c r="I213" s="16"/>
      <c r="J213" s="21"/>
      <c r="K213" s="21"/>
      <c r="L213" s="21"/>
      <c r="M213" s="21"/>
      <c r="N213" s="18"/>
      <c r="O213" s="18"/>
    </row>
    <row r="214" spans="1:15" x14ac:dyDescent="0.25">
      <c r="A214" s="14"/>
      <c r="B214" s="14"/>
      <c r="E214" s="17"/>
      <c r="G214" s="18"/>
      <c r="H214" s="16"/>
      <c r="I214" s="16"/>
      <c r="J214" s="21"/>
      <c r="K214" s="21"/>
      <c r="L214" s="21"/>
      <c r="M214" s="21"/>
      <c r="N214" s="18"/>
      <c r="O214" s="18"/>
    </row>
    <row r="215" spans="1:15" x14ac:dyDescent="0.25">
      <c r="A215" s="14"/>
      <c r="B215" s="14"/>
      <c r="E215" s="17"/>
      <c r="G215" s="18"/>
      <c r="H215" s="16"/>
      <c r="I215" s="16"/>
      <c r="J215" s="21"/>
      <c r="K215" s="21"/>
      <c r="L215" s="21"/>
      <c r="M215" s="21"/>
      <c r="N215" s="18"/>
      <c r="O215" s="18"/>
    </row>
    <row r="216" spans="1:15" x14ac:dyDescent="0.25">
      <c r="A216" s="14"/>
      <c r="B216" s="14"/>
      <c r="E216" s="17"/>
      <c r="G216" s="18"/>
      <c r="H216" s="16"/>
      <c r="I216" s="16"/>
      <c r="J216" s="21"/>
      <c r="K216" s="21"/>
      <c r="L216" s="21"/>
      <c r="M216" s="21"/>
      <c r="N216" s="18"/>
      <c r="O216" s="18"/>
    </row>
    <row r="217" spans="1:15" x14ac:dyDescent="0.25">
      <c r="A217" s="14"/>
      <c r="B217" s="14"/>
      <c r="E217" s="17"/>
      <c r="G217" s="18"/>
      <c r="H217" s="16"/>
      <c r="I217" s="16"/>
      <c r="J217" s="21"/>
      <c r="K217" s="21"/>
      <c r="L217" s="21"/>
      <c r="M217" s="21"/>
      <c r="N217" s="18"/>
      <c r="O217" s="18"/>
    </row>
    <row r="218" spans="1:15" x14ac:dyDescent="0.25">
      <c r="A218" s="14"/>
      <c r="B218" s="14"/>
      <c r="E218" s="17"/>
      <c r="G218" s="18"/>
      <c r="H218" s="16"/>
      <c r="I218" s="16"/>
      <c r="J218" s="21"/>
      <c r="K218" s="21"/>
      <c r="L218" s="21"/>
      <c r="M218" s="21"/>
      <c r="N218" s="18"/>
      <c r="O218" s="18"/>
    </row>
    <row r="219" spans="1:15" x14ac:dyDescent="0.25">
      <c r="A219" s="14"/>
      <c r="B219" s="14"/>
      <c r="E219" s="17"/>
      <c r="G219" s="18"/>
      <c r="H219" s="16"/>
      <c r="I219" s="16"/>
      <c r="J219" s="21"/>
      <c r="K219" s="21"/>
      <c r="L219" s="21"/>
      <c r="M219" s="21"/>
      <c r="N219" s="18"/>
      <c r="O219" s="18"/>
    </row>
    <row r="220" spans="1:15" x14ac:dyDescent="0.25">
      <c r="A220" s="14"/>
      <c r="B220" s="14"/>
      <c r="E220" s="17"/>
      <c r="G220" s="18"/>
      <c r="H220" s="16"/>
      <c r="I220" s="16"/>
      <c r="J220" s="21"/>
      <c r="K220" s="21"/>
      <c r="L220" s="21"/>
      <c r="M220" s="21"/>
      <c r="N220" s="18"/>
      <c r="O220" s="18"/>
    </row>
    <row r="221" spans="1:15" x14ac:dyDescent="0.25">
      <c r="A221" s="14"/>
      <c r="B221" s="14"/>
      <c r="E221" s="17"/>
      <c r="G221" s="18"/>
      <c r="H221" s="16"/>
      <c r="I221" s="16"/>
      <c r="J221" s="21"/>
      <c r="K221" s="21"/>
      <c r="L221" s="21"/>
      <c r="M221" s="21"/>
      <c r="N221" s="18"/>
      <c r="O221" s="18"/>
    </row>
    <row r="222" spans="1:15" x14ac:dyDescent="0.25">
      <c r="A222" s="14"/>
      <c r="B222" s="14"/>
      <c r="E222" s="17"/>
      <c r="G222" s="18"/>
      <c r="H222" s="16"/>
      <c r="I222" s="16"/>
      <c r="J222" s="21"/>
      <c r="K222" s="21"/>
      <c r="L222" s="21"/>
      <c r="M222" s="21"/>
      <c r="N222" s="18"/>
      <c r="O222" s="18"/>
    </row>
    <row r="223" spans="1:15" x14ac:dyDescent="0.25">
      <c r="A223" s="14"/>
      <c r="B223" s="14"/>
      <c r="E223" s="17"/>
      <c r="G223" s="18"/>
      <c r="H223" s="16"/>
      <c r="I223" s="16"/>
      <c r="J223" s="21"/>
      <c r="K223" s="21"/>
      <c r="L223" s="21"/>
      <c r="M223" s="21"/>
      <c r="N223" s="18"/>
      <c r="O223" s="18"/>
    </row>
    <row r="224" spans="1:15" x14ac:dyDescent="0.25">
      <c r="A224" s="14"/>
      <c r="B224" s="14"/>
      <c r="E224" s="17"/>
      <c r="G224" s="18"/>
      <c r="H224" s="16"/>
      <c r="I224" s="16"/>
      <c r="J224" s="21"/>
      <c r="K224" s="21"/>
      <c r="L224" s="21"/>
      <c r="M224" s="21"/>
      <c r="N224" s="18"/>
      <c r="O224" s="18"/>
    </row>
    <row r="225" spans="1:15" x14ac:dyDescent="0.25">
      <c r="A225" s="14"/>
      <c r="B225" s="14"/>
      <c r="E225" s="17"/>
      <c r="G225" s="18"/>
      <c r="H225" s="16"/>
      <c r="I225" s="16"/>
      <c r="J225" s="21"/>
      <c r="K225" s="21"/>
      <c r="L225" s="21"/>
      <c r="M225" s="21"/>
      <c r="N225" s="18"/>
      <c r="O225" s="18"/>
    </row>
    <row r="226" spans="1:15" x14ac:dyDescent="0.25">
      <c r="A226" s="14"/>
      <c r="B226" s="14"/>
      <c r="E226" s="17"/>
      <c r="G226" s="18"/>
      <c r="H226" s="16"/>
      <c r="I226" s="16"/>
      <c r="J226" s="21"/>
      <c r="K226" s="21"/>
      <c r="L226" s="21"/>
      <c r="M226" s="21"/>
      <c r="N226" s="18"/>
      <c r="O226" s="18"/>
    </row>
    <row r="227" spans="1:15" x14ac:dyDescent="0.25">
      <c r="A227" s="14"/>
      <c r="B227" s="14"/>
      <c r="E227" s="17"/>
      <c r="G227" s="18"/>
      <c r="H227" s="16"/>
      <c r="I227" s="16"/>
      <c r="J227" s="21"/>
      <c r="K227" s="21"/>
      <c r="L227" s="21"/>
      <c r="M227" s="21"/>
      <c r="N227" s="18"/>
      <c r="O227" s="18"/>
    </row>
    <row r="228" spans="1:15" x14ac:dyDescent="0.25">
      <c r="A228" s="14"/>
      <c r="B228" s="14"/>
      <c r="E228" s="17"/>
      <c r="G228" s="18"/>
      <c r="H228" s="16"/>
      <c r="I228" s="16"/>
      <c r="J228" s="21"/>
      <c r="K228" s="21"/>
      <c r="L228" s="21"/>
      <c r="M228" s="21"/>
      <c r="N228" s="18"/>
      <c r="O228" s="18"/>
    </row>
    <row r="229" spans="1:15" x14ac:dyDescent="0.25">
      <c r="A229" s="14"/>
      <c r="B229" s="14"/>
      <c r="E229" s="17"/>
      <c r="G229" s="18"/>
      <c r="H229" s="16"/>
      <c r="I229" s="16"/>
      <c r="J229" s="21"/>
      <c r="K229" s="21"/>
      <c r="L229" s="21"/>
      <c r="M229" s="21"/>
      <c r="N229" s="18"/>
      <c r="O229" s="18"/>
    </row>
    <row r="230" spans="1:15" x14ac:dyDescent="0.25">
      <c r="A230" s="14"/>
      <c r="B230" s="14"/>
      <c r="E230" s="17"/>
      <c r="G230" s="18"/>
      <c r="H230" s="16"/>
      <c r="I230" s="16"/>
      <c r="J230" s="21"/>
      <c r="K230" s="21"/>
      <c r="L230" s="21"/>
      <c r="M230" s="21"/>
      <c r="N230" s="18"/>
      <c r="O230" s="18"/>
    </row>
    <row r="231" spans="1:15" x14ac:dyDescent="0.25">
      <c r="A231" s="14"/>
      <c r="B231" s="14"/>
      <c r="E231" s="17"/>
      <c r="G231" s="18"/>
      <c r="H231" s="16"/>
      <c r="I231" s="16"/>
      <c r="J231" s="21"/>
      <c r="K231" s="21"/>
      <c r="L231" s="21"/>
      <c r="M231" s="21"/>
      <c r="N231" s="18"/>
      <c r="O231" s="18"/>
    </row>
    <row r="232" spans="1:15" x14ac:dyDescent="0.25">
      <c r="A232" s="14"/>
      <c r="B232" s="14"/>
      <c r="E232" s="17"/>
      <c r="G232" s="18"/>
      <c r="H232" s="16"/>
      <c r="I232" s="16"/>
      <c r="J232" s="21"/>
      <c r="K232" s="21"/>
      <c r="L232" s="21"/>
      <c r="M232" s="21"/>
      <c r="N232" s="18"/>
      <c r="O232" s="18"/>
    </row>
    <row r="233" spans="1:15" x14ac:dyDescent="0.25">
      <c r="A233" s="14"/>
      <c r="B233" s="14"/>
      <c r="E233" s="17"/>
      <c r="G233" s="18"/>
      <c r="H233" s="16"/>
      <c r="I233" s="16"/>
      <c r="J233" s="21"/>
      <c r="K233" s="21"/>
      <c r="L233" s="21"/>
      <c r="M233" s="21"/>
      <c r="N233" s="18"/>
      <c r="O233" s="18"/>
    </row>
    <row r="234" spans="1:15" x14ac:dyDescent="0.25">
      <c r="A234" s="14"/>
      <c r="B234" s="14"/>
      <c r="E234" s="17"/>
      <c r="G234" s="18"/>
      <c r="H234" s="16"/>
      <c r="I234" s="16"/>
      <c r="J234" s="21"/>
      <c r="K234" s="21"/>
      <c r="L234" s="21"/>
      <c r="M234" s="21"/>
      <c r="N234" s="18"/>
      <c r="O234" s="18"/>
    </row>
    <row r="235" spans="1:15" x14ac:dyDescent="0.25">
      <c r="A235" s="14"/>
      <c r="B235" s="14"/>
      <c r="E235" s="17"/>
      <c r="G235" s="18"/>
      <c r="H235" s="16"/>
      <c r="I235" s="16"/>
      <c r="J235" s="21"/>
      <c r="K235" s="21"/>
      <c r="L235" s="21"/>
      <c r="M235" s="21"/>
      <c r="N235" s="18"/>
      <c r="O235" s="18"/>
    </row>
    <row r="236" spans="1:15" x14ac:dyDescent="0.25">
      <c r="A236" s="14"/>
      <c r="B236" s="14"/>
      <c r="E236" s="17"/>
      <c r="G236" s="18"/>
      <c r="H236" s="16"/>
      <c r="I236" s="16"/>
      <c r="J236" s="21"/>
      <c r="K236" s="21"/>
      <c r="L236" s="21"/>
      <c r="M236" s="21"/>
      <c r="N236" s="18"/>
      <c r="O236" s="18"/>
    </row>
    <row r="237" spans="1:15" x14ac:dyDescent="0.25">
      <c r="A237" s="14"/>
      <c r="B237" s="14"/>
      <c r="E237" s="17"/>
      <c r="G237" s="18"/>
      <c r="H237" s="16"/>
      <c r="I237" s="16"/>
      <c r="J237" s="21"/>
      <c r="K237" s="21"/>
      <c r="L237" s="21"/>
      <c r="M237" s="21"/>
      <c r="N237" s="18"/>
      <c r="O237" s="18"/>
    </row>
    <row r="238" spans="1:15" x14ac:dyDescent="0.25">
      <c r="A238" s="14"/>
      <c r="B238" s="14"/>
      <c r="E238" s="17"/>
      <c r="G238" s="18"/>
      <c r="H238" s="16"/>
      <c r="I238" s="16"/>
      <c r="J238" s="21"/>
      <c r="K238" s="21"/>
      <c r="L238" s="21"/>
      <c r="M238" s="21"/>
      <c r="N238" s="18"/>
      <c r="O238" s="18"/>
    </row>
    <row r="239" spans="1:15" x14ac:dyDescent="0.25">
      <c r="A239" s="14"/>
      <c r="B239" s="14"/>
      <c r="E239" s="17"/>
      <c r="G239" s="18"/>
      <c r="H239" s="16"/>
      <c r="I239" s="16"/>
      <c r="J239" s="21"/>
      <c r="K239" s="21"/>
      <c r="L239" s="21"/>
      <c r="M239" s="21"/>
      <c r="N239" s="18"/>
      <c r="O239" s="18"/>
    </row>
    <row r="240" spans="1:15" x14ac:dyDescent="0.25">
      <c r="A240" s="14"/>
      <c r="B240" s="14"/>
      <c r="E240" s="17"/>
      <c r="G240" s="18"/>
      <c r="H240" s="16"/>
      <c r="I240" s="16"/>
      <c r="J240" s="21"/>
      <c r="K240" s="21"/>
      <c r="L240" s="21"/>
      <c r="M240" s="21"/>
      <c r="N240" s="18"/>
      <c r="O240" s="18"/>
    </row>
    <row r="241" spans="1:15" x14ac:dyDescent="0.25">
      <c r="A241" s="14"/>
      <c r="B241" s="14"/>
      <c r="E241" s="17"/>
      <c r="G241" s="18"/>
      <c r="H241" s="16"/>
      <c r="I241" s="16"/>
      <c r="J241" s="21"/>
      <c r="K241" s="21"/>
      <c r="L241" s="21"/>
      <c r="M241" s="21"/>
      <c r="N241" s="18"/>
      <c r="O241" s="18"/>
    </row>
    <row r="242" spans="1:15" x14ac:dyDescent="0.25">
      <c r="A242" s="14"/>
      <c r="B242" s="14"/>
      <c r="E242" s="17"/>
      <c r="G242" s="18"/>
      <c r="H242" s="16"/>
      <c r="I242" s="16"/>
      <c r="J242" s="21"/>
      <c r="K242" s="21"/>
      <c r="L242" s="21"/>
      <c r="M242" s="21"/>
      <c r="N242" s="18"/>
      <c r="O242" s="18"/>
    </row>
    <row r="243" spans="1:15" x14ac:dyDescent="0.25">
      <c r="A243" s="14"/>
      <c r="B243" s="14"/>
      <c r="E243" s="17"/>
      <c r="G243" s="18"/>
      <c r="H243" s="16"/>
      <c r="I243" s="16"/>
      <c r="J243" s="21"/>
      <c r="K243" s="21"/>
      <c r="L243" s="21"/>
      <c r="M243" s="21"/>
      <c r="N243" s="18"/>
      <c r="O243" s="18"/>
    </row>
    <row r="244" spans="1:15" x14ac:dyDescent="0.25">
      <c r="A244" s="14"/>
      <c r="B244" s="14"/>
      <c r="E244" s="17"/>
      <c r="G244" s="18"/>
      <c r="H244" s="16"/>
      <c r="I244" s="16"/>
      <c r="J244" s="21"/>
      <c r="K244" s="21"/>
      <c r="L244" s="21"/>
      <c r="M244" s="21"/>
      <c r="N244" s="18"/>
      <c r="O244" s="18"/>
    </row>
    <row r="245" spans="1:15" x14ac:dyDescent="0.25">
      <c r="A245" s="14"/>
      <c r="B245" s="14"/>
      <c r="E245" s="17"/>
      <c r="G245" s="18"/>
      <c r="H245" s="16"/>
      <c r="I245" s="16"/>
      <c r="J245" s="21"/>
      <c r="K245" s="21"/>
      <c r="L245" s="21"/>
      <c r="M245" s="21"/>
      <c r="N245" s="18"/>
      <c r="O245" s="18"/>
    </row>
    <row r="246" spans="1:15" x14ac:dyDescent="0.25">
      <c r="A246" s="14"/>
      <c r="B246" s="14"/>
      <c r="E246" s="17"/>
      <c r="G246" s="18"/>
      <c r="H246" s="16"/>
      <c r="I246" s="16"/>
      <c r="J246" s="21"/>
      <c r="K246" s="21"/>
      <c r="L246" s="21"/>
      <c r="M246" s="21"/>
      <c r="N246" s="18"/>
      <c r="O246" s="18"/>
    </row>
    <row r="247" spans="1:15" x14ac:dyDescent="0.25">
      <c r="A247" s="14"/>
      <c r="B247" s="14"/>
      <c r="E247" s="17"/>
      <c r="G247" s="18"/>
      <c r="H247" s="16"/>
      <c r="I247" s="16"/>
      <c r="J247" s="21"/>
      <c r="K247" s="21"/>
      <c r="L247" s="21"/>
      <c r="M247" s="21"/>
      <c r="N247" s="18"/>
      <c r="O247" s="18"/>
    </row>
    <row r="248" spans="1:15" x14ac:dyDescent="0.25">
      <c r="A248" s="14"/>
      <c r="B248" s="14"/>
      <c r="E248" s="17"/>
      <c r="G248" s="18"/>
      <c r="H248" s="16"/>
      <c r="I248" s="16"/>
      <c r="J248" s="21"/>
      <c r="K248" s="21"/>
      <c r="L248" s="21"/>
      <c r="M248" s="21"/>
      <c r="N248" s="18"/>
      <c r="O248" s="18"/>
    </row>
    <row r="249" spans="1:15" x14ac:dyDescent="0.25">
      <c r="A249" s="14"/>
      <c r="B249" s="14"/>
      <c r="E249" s="17"/>
      <c r="G249" s="18"/>
      <c r="H249" s="16"/>
      <c r="I249" s="16"/>
      <c r="J249" s="21"/>
      <c r="K249" s="21"/>
      <c r="L249" s="21"/>
      <c r="M249" s="21"/>
      <c r="N249" s="18"/>
      <c r="O249" s="18"/>
    </row>
    <row r="250" spans="1:15" x14ac:dyDescent="0.25">
      <c r="A250" s="14"/>
      <c r="B250" s="14"/>
      <c r="E250" s="17"/>
      <c r="G250" s="18"/>
      <c r="H250" s="16"/>
      <c r="I250" s="16"/>
      <c r="J250" s="21"/>
      <c r="K250" s="21"/>
      <c r="L250" s="21"/>
      <c r="M250" s="21"/>
      <c r="N250" s="18"/>
      <c r="O250" s="18"/>
    </row>
    <row r="251" spans="1:15" x14ac:dyDescent="0.25">
      <c r="A251" s="14"/>
      <c r="B251" s="14"/>
      <c r="E251" s="17"/>
      <c r="G251" s="18"/>
      <c r="H251" s="16"/>
      <c r="I251" s="16"/>
      <c r="J251" s="21"/>
      <c r="K251" s="21"/>
      <c r="L251" s="21"/>
      <c r="M251" s="21"/>
      <c r="N251" s="18"/>
      <c r="O251" s="18"/>
    </row>
    <row r="252" spans="1:15" x14ac:dyDescent="0.25">
      <c r="A252" s="14"/>
      <c r="B252" s="14"/>
      <c r="E252" s="17"/>
      <c r="G252" s="18"/>
      <c r="H252" s="16"/>
      <c r="I252" s="16"/>
      <c r="J252" s="21"/>
      <c r="K252" s="21"/>
      <c r="L252" s="21"/>
      <c r="M252" s="21"/>
      <c r="N252" s="18"/>
      <c r="O252" s="18"/>
    </row>
    <row r="253" spans="1:15" x14ac:dyDescent="0.25">
      <c r="A253" s="14"/>
      <c r="B253" s="14"/>
      <c r="E253" s="17"/>
      <c r="G253" s="18"/>
      <c r="H253" s="16"/>
      <c r="I253" s="16"/>
      <c r="J253" s="21"/>
      <c r="K253" s="21"/>
      <c r="L253" s="21"/>
      <c r="M253" s="21"/>
      <c r="N253" s="18"/>
      <c r="O253" s="18"/>
    </row>
    <row r="254" spans="1:15" x14ac:dyDescent="0.25">
      <c r="A254" s="14"/>
      <c r="B254" s="14"/>
      <c r="E254" s="17"/>
      <c r="G254" s="18"/>
      <c r="H254" s="16"/>
      <c r="I254" s="16"/>
      <c r="J254" s="21"/>
      <c r="K254" s="21"/>
      <c r="L254" s="21"/>
      <c r="M254" s="21"/>
      <c r="N254" s="18"/>
      <c r="O254" s="18"/>
    </row>
    <row r="255" spans="1:15" x14ac:dyDescent="0.25">
      <c r="A255" s="14"/>
      <c r="B255" s="14"/>
      <c r="E255" s="17"/>
      <c r="G255" s="18"/>
      <c r="H255" s="16"/>
      <c r="I255" s="16"/>
      <c r="J255" s="21"/>
      <c r="K255" s="21"/>
      <c r="L255" s="21"/>
      <c r="M255" s="21"/>
      <c r="N255" s="18"/>
      <c r="O255" s="18"/>
    </row>
    <row r="256" spans="1:15" x14ac:dyDescent="0.25">
      <c r="A256" s="14"/>
      <c r="B256" s="14"/>
      <c r="E256" s="17"/>
      <c r="G256" s="18"/>
      <c r="H256" s="16"/>
      <c r="I256" s="16"/>
      <c r="J256" s="21"/>
      <c r="K256" s="21"/>
      <c r="L256" s="21"/>
      <c r="M256" s="21"/>
      <c r="N256" s="18"/>
      <c r="O256" s="18"/>
    </row>
    <row r="257" spans="1:15" x14ac:dyDescent="0.25">
      <c r="A257" s="14"/>
      <c r="B257" s="14"/>
      <c r="E257" s="17"/>
      <c r="G257" s="18"/>
      <c r="H257" s="16"/>
      <c r="I257" s="16"/>
      <c r="J257" s="21"/>
      <c r="K257" s="21"/>
      <c r="L257" s="21"/>
      <c r="M257" s="21"/>
      <c r="N257" s="18"/>
      <c r="O257" s="18"/>
    </row>
    <row r="258" spans="1:15" x14ac:dyDescent="0.25">
      <c r="A258" s="14"/>
      <c r="B258" s="14"/>
      <c r="E258" s="17"/>
      <c r="G258" s="18"/>
      <c r="H258" s="16"/>
      <c r="I258" s="16"/>
      <c r="J258" s="21"/>
      <c r="K258" s="21"/>
      <c r="L258" s="21"/>
      <c r="M258" s="21"/>
      <c r="N258" s="18"/>
      <c r="O258" s="18"/>
    </row>
    <row r="259" spans="1:15" x14ac:dyDescent="0.25">
      <c r="A259" s="14"/>
      <c r="B259" s="14"/>
      <c r="E259" s="17"/>
      <c r="G259" s="18"/>
      <c r="H259" s="16"/>
      <c r="I259" s="16"/>
      <c r="J259" s="21"/>
      <c r="K259" s="21"/>
      <c r="L259" s="21"/>
      <c r="M259" s="21"/>
      <c r="N259" s="18"/>
      <c r="O259" s="18"/>
    </row>
    <row r="260" spans="1:15" x14ac:dyDescent="0.25">
      <c r="A260" s="14"/>
      <c r="B260" s="14"/>
      <c r="E260" s="17"/>
      <c r="G260" s="18"/>
      <c r="H260" s="16"/>
      <c r="I260" s="16"/>
      <c r="J260" s="21"/>
      <c r="K260" s="21"/>
      <c r="L260" s="21"/>
      <c r="M260" s="21"/>
      <c r="N260" s="18"/>
      <c r="O260" s="18"/>
    </row>
    <row r="261" spans="1:15" x14ac:dyDescent="0.25">
      <c r="A261" s="14"/>
      <c r="B261" s="14"/>
      <c r="E261" s="17"/>
      <c r="G261" s="18"/>
      <c r="H261" s="16"/>
      <c r="I261" s="16"/>
      <c r="J261" s="21"/>
      <c r="K261" s="21"/>
      <c r="L261" s="21"/>
      <c r="M261" s="21"/>
      <c r="N261" s="18"/>
      <c r="O261" s="18"/>
    </row>
    <row r="262" spans="1:15" x14ac:dyDescent="0.25">
      <c r="A262" s="14"/>
      <c r="B262" s="14"/>
      <c r="E262" s="17"/>
      <c r="G262" s="18"/>
      <c r="H262" s="16"/>
      <c r="I262" s="16"/>
      <c r="J262" s="21"/>
      <c r="K262" s="21"/>
      <c r="L262" s="21"/>
      <c r="M262" s="21"/>
      <c r="N262" s="18"/>
      <c r="O262" s="18"/>
    </row>
    <row r="263" spans="1:15" x14ac:dyDescent="0.25">
      <c r="A263" s="14"/>
      <c r="B263" s="14"/>
      <c r="E263" s="17"/>
      <c r="G263" s="18"/>
      <c r="H263" s="16"/>
      <c r="I263" s="16"/>
      <c r="J263" s="21"/>
      <c r="K263" s="21"/>
      <c r="L263" s="21"/>
      <c r="M263" s="21"/>
      <c r="N263" s="18"/>
      <c r="O263" s="18"/>
    </row>
    <row r="264" spans="1:15" x14ac:dyDescent="0.25">
      <c r="A264" s="14"/>
      <c r="B264" s="14"/>
      <c r="E264" s="17"/>
      <c r="G264" s="18"/>
      <c r="H264" s="16"/>
      <c r="I264" s="16"/>
      <c r="J264" s="21"/>
      <c r="K264" s="21"/>
      <c r="L264" s="21"/>
      <c r="M264" s="21"/>
      <c r="N264" s="18"/>
      <c r="O264" s="18"/>
    </row>
    <row r="265" spans="1:15" x14ac:dyDescent="0.25">
      <c r="A265" s="14"/>
      <c r="B265" s="14"/>
      <c r="E265" s="17"/>
      <c r="G265" s="18"/>
      <c r="H265" s="16"/>
      <c r="I265" s="16"/>
      <c r="J265" s="21"/>
      <c r="K265" s="21"/>
      <c r="L265" s="21"/>
      <c r="M265" s="21"/>
      <c r="N265" s="18"/>
      <c r="O265" s="18"/>
    </row>
    <row r="266" spans="1:15" x14ac:dyDescent="0.25">
      <c r="A266" s="14"/>
      <c r="B266" s="14"/>
      <c r="E266" s="17"/>
      <c r="G266" s="18"/>
      <c r="H266" s="16"/>
      <c r="I266" s="16"/>
      <c r="J266" s="21"/>
      <c r="K266" s="21"/>
      <c r="L266" s="21"/>
      <c r="M266" s="21"/>
      <c r="N266" s="18"/>
      <c r="O266" s="18"/>
    </row>
    <row r="267" spans="1:15" x14ac:dyDescent="0.25">
      <c r="A267" s="14"/>
      <c r="B267" s="14"/>
      <c r="E267" s="17"/>
      <c r="G267" s="18"/>
      <c r="H267" s="16"/>
      <c r="I267" s="16"/>
      <c r="J267" s="21"/>
      <c r="K267" s="21"/>
      <c r="L267" s="21"/>
      <c r="M267" s="21"/>
      <c r="N267" s="18"/>
      <c r="O267" s="18"/>
    </row>
    <row r="268" spans="1:15" x14ac:dyDescent="0.25">
      <c r="A268" s="14"/>
      <c r="B268" s="14"/>
      <c r="E268" s="17"/>
      <c r="G268" s="18"/>
      <c r="H268" s="16"/>
      <c r="I268" s="16"/>
      <c r="J268" s="21"/>
      <c r="K268" s="21"/>
      <c r="L268" s="21"/>
      <c r="M268" s="21"/>
      <c r="N268" s="18"/>
      <c r="O268" s="18"/>
    </row>
    <row r="269" spans="1:15" x14ac:dyDescent="0.25">
      <c r="A269" s="14"/>
      <c r="B269" s="14"/>
      <c r="E269" s="17"/>
      <c r="G269" s="18"/>
      <c r="H269" s="16"/>
      <c r="I269" s="16"/>
      <c r="J269" s="21"/>
      <c r="K269" s="21"/>
      <c r="L269" s="21"/>
      <c r="M269" s="21"/>
      <c r="N269" s="18"/>
      <c r="O269" s="18"/>
    </row>
    <row r="270" spans="1:15" x14ac:dyDescent="0.25">
      <c r="A270" s="14"/>
      <c r="B270" s="14"/>
      <c r="E270" s="17"/>
      <c r="G270" s="18"/>
      <c r="H270" s="16"/>
      <c r="I270" s="16"/>
      <c r="J270" s="21"/>
      <c r="K270" s="21"/>
      <c r="L270" s="21"/>
      <c r="M270" s="21"/>
      <c r="N270" s="18"/>
      <c r="O270" s="18"/>
    </row>
    <row r="271" spans="1:15" x14ac:dyDescent="0.25">
      <c r="A271" s="14"/>
      <c r="B271" s="14"/>
      <c r="E271" s="17"/>
      <c r="G271" s="18"/>
      <c r="H271" s="16"/>
      <c r="I271" s="16"/>
      <c r="J271" s="21"/>
      <c r="K271" s="21"/>
      <c r="L271" s="21"/>
      <c r="M271" s="21"/>
      <c r="N271" s="18"/>
      <c r="O271" s="18"/>
    </row>
    <row r="272" spans="1:15" x14ac:dyDescent="0.25">
      <c r="A272" s="14"/>
      <c r="B272" s="14"/>
      <c r="E272" s="17"/>
      <c r="G272" s="18"/>
      <c r="H272" s="16"/>
      <c r="I272" s="16"/>
      <c r="J272" s="21"/>
      <c r="K272" s="21"/>
      <c r="L272" s="21"/>
      <c r="M272" s="21"/>
      <c r="N272" s="18"/>
      <c r="O272" s="18"/>
    </row>
    <row r="273" spans="1:15" x14ac:dyDescent="0.25">
      <c r="A273" s="14"/>
      <c r="B273" s="14"/>
      <c r="E273" s="17"/>
      <c r="G273" s="18"/>
      <c r="H273" s="16"/>
      <c r="I273" s="16"/>
      <c r="J273" s="21"/>
      <c r="K273" s="21"/>
      <c r="L273" s="21"/>
      <c r="M273" s="21"/>
      <c r="N273" s="18"/>
      <c r="O273" s="18"/>
    </row>
    <row r="274" spans="1:15" x14ac:dyDescent="0.25">
      <c r="A274" s="14"/>
      <c r="B274" s="14"/>
      <c r="E274" s="17"/>
      <c r="G274" s="18"/>
      <c r="H274" s="16"/>
      <c r="I274" s="16"/>
      <c r="J274" s="21"/>
      <c r="K274" s="21"/>
      <c r="L274" s="21"/>
      <c r="M274" s="21"/>
      <c r="N274" s="18"/>
      <c r="O274" s="18"/>
    </row>
    <row r="275" spans="1:15" x14ac:dyDescent="0.25">
      <c r="A275" s="14"/>
      <c r="B275" s="14"/>
      <c r="E275" s="17"/>
      <c r="G275" s="18"/>
      <c r="H275" s="16"/>
      <c r="I275" s="16"/>
      <c r="J275" s="21"/>
      <c r="K275" s="21"/>
      <c r="L275" s="21"/>
      <c r="M275" s="21"/>
      <c r="N275" s="18"/>
      <c r="O275" s="18"/>
    </row>
    <row r="276" spans="1:15" x14ac:dyDescent="0.25">
      <c r="A276" s="14"/>
      <c r="B276" s="14"/>
      <c r="E276" s="17"/>
      <c r="G276" s="18"/>
      <c r="H276" s="16"/>
      <c r="I276" s="16"/>
      <c r="J276" s="21"/>
      <c r="K276" s="21"/>
      <c r="L276" s="21"/>
      <c r="M276" s="21"/>
      <c r="N276" s="18"/>
      <c r="O276" s="18"/>
    </row>
    <row r="277" spans="1:15" x14ac:dyDescent="0.25">
      <c r="A277" s="14"/>
      <c r="B277" s="14"/>
      <c r="E277" s="17"/>
      <c r="G277" s="18"/>
      <c r="H277" s="16"/>
      <c r="I277" s="16"/>
      <c r="J277" s="21"/>
      <c r="K277" s="21"/>
      <c r="L277" s="21"/>
      <c r="M277" s="21"/>
      <c r="N277" s="18"/>
      <c r="O277" s="18"/>
    </row>
    <row r="278" spans="1:15" x14ac:dyDescent="0.25">
      <c r="A278" s="14"/>
      <c r="B278" s="14"/>
      <c r="E278" s="17"/>
      <c r="G278" s="18"/>
      <c r="H278" s="16"/>
      <c r="I278" s="16"/>
      <c r="J278" s="21"/>
      <c r="K278" s="21"/>
      <c r="L278" s="21"/>
      <c r="M278" s="21"/>
      <c r="N278" s="18"/>
      <c r="O278" s="18"/>
    </row>
    <row r="279" spans="1:15" x14ac:dyDescent="0.25">
      <c r="A279" s="14"/>
      <c r="B279" s="14"/>
      <c r="E279" s="17"/>
      <c r="G279" s="18"/>
      <c r="H279" s="16"/>
      <c r="I279" s="16"/>
      <c r="J279" s="21"/>
      <c r="K279" s="21"/>
      <c r="L279" s="21"/>
      <c r="M279" s="21"/>
      <c r="N279" s="18"/>
      <c r="O279" s="18"/>
    </row>
    <row r="280" spans="1:15" x14ac:dyDescent="0.25">
      <c r="A280" s="14"/>
      <c r="B280" s="14"/>
      <c r="E280" s="17"/>
      <c r="G280" s="18"/>
      <c r="H280" s="16"/>
      <c r="I280" s="16"/>
      <c r="J280" s="21"/>
      <c r="K280" s="21"/>
      <c r="L280" s="21"/>
      <c r="M280" s="21"/>
      <c r="N280" s="18"/>
      <c r="O280" s="18"/>
    </row>
    <row r="281" spans="1:15" x14ac:dyDescent="0.25">
      <c r="A281" s="14"/>
      <c r="B281" s="14"/>
      <c r="E281" s="17"/>
      <c r="G281" s="18"/>
      <c r="H281" s="16"/>
      <c r="I281" s="16"/>
      <c r="J281" s="21"/>
      <c r="K281" s="21"/>
      <c r="L281" s="21"/>
      <c r="M281" s="21"/>
      <c r="N281" s="18"/>
      <c r="O281" s="18"/>
    </row>
    <row r="282" spans="1:15" x14ac:dyDescent="0.25">
      <c r="A282" s="14"/>
      <c r="B282" s="14"/>
      <c r="E282" s="17"/>
      <c r="G282" s="18"/>
      <c r="H282" s="16"/>
      <c r="I282" s="16"/>
      <c r="J282" s="21"/>
      <c r="K282" s="21"/>
      <c r="L282" s="21"/>
      <c r="M282" s="21"/>
      <c r="N282" s="18"/>
      <c r="O282" s="18"/>
    </row>
    <row r="283" spans="1:15" x14ac:dyDescent="0.25">
      <c r="E283" s="17"/>
      <c r="G283" s="18"/>
      <c r="H283" s="16"/>
      <c r="I283" s="16"/>
      <c r="J283" s="21"/>
      <c r="K283" s="21"/>
      <c r="L283" s="21"/>
      <c r="M283" s="21"/>
      <c r="N283" s="18"/>
      <c r="O283" s="18"/>
    </row>
    <row r="284" spans="1:15" x14ac:dyDescent="0.25">
      <c r="E284" s="17"/>
      <c r="G284" s="18"/>
      <c r="H284" s="16"/>
      <c r="I284" s="16"/>
      <c r="J284" s="21"/>
      <c r="K284" s="21"/>
      <c r="L284" s="21"/>
      <c r="M284" s="21"/>
      <c r="N284" s="18"/>
      <c r="O284" s="18"/>
    </row>
    <row r="285" spans="1:15" x14ac:dyDescent="0.25">
      <c r="E285" s="17"/>
      <c r="G285" s="18"/>
      <c r="H285" s="16"/>
      <c r="I285" s="16"/>
      <c r="J285" s="21"/>
      <c r="K285" s="21"/>
      <c r="L285" s="21"/>
      <c r="M285" s="21"/>
      <c r="N285" s="18"/>
      <c r="O285" s="18"/>
    </row>
    <row r="286" spans="1:15" x14ac:dyDescent="0.25">
      <c r="E286" s="17"/>
      <c r="G286" s="18"/>
      <c r="H286" s="16"/>
      <c r="I286" s="16"/>
      <c r="J286" s="21"/>
      <c r="K286" s="21"/>
      <c r="L286" s="21"/>
      <c r="M286" s="21"/>
      <c r="N286" s="18"/>
      <c r="O286" s="18"/>
    </row>
    <row r="287" spans="1:15" x14ac:dyDescent="0.25">
      <c r="E287" s="17"/>
      <c r="G287" s="18"/>
      <c r="H287" s="16"/>
      <c r="I287" s="16"/>
      <c r="J287" s="21"/>
      <c r="K287" s="21"/>
      <c r="L287" s="21"/>
      <c r="M287" s="21"/>
      <c r="N287" s="18"/>
      <c r="O287" s="18"/>
    </row>
    <row r="288" spans="1:15" x14ac:dyDescent="0.25">
      <c r="E288" s="17"/>
      <c r="G288" s="18"/>
      <c r="H288" s="16"/>
      <c r="I288" s="16"/>
      <c r="J288" s="21"/>
      <c r="K288" s="21"/>
      <c r="L288" s="21"/>
      <c r="M288" s="21"/>
      <c r="N288" s="18"/>
      <c r="O288" s="18"/>
    </row>
    <row r="289" spans="5:15" x14ac:dyDescent="0.25">
      <c r="E289" s="17"/>
      <c r="G289" s="18"/>
      <c r="H289" s="16"/>
      <c r="I289" s="16"/>
      <c r="J289" s="21"/>
      <c r="K289" s="21"/>
      <c r="L289" s="21"/>
      <c r="M289" s="21"/>
      <c r="N289" s="18"/>
      <c r="O289" s="18"/>
    </row>
    <row r="290" spans="5:15" x14ac:dyDescent="0.25">
      <c r="E290" s="17"/>
      <c r="G290" s="18"/>
      <c r="H290" s="16"/>
      <c r="I290" s="16"/>
      <c r="J290" s="21"/>
      <c r="K290" s="21"/>
      <c r="L290" s="21"/>
      <c r="M290" s="21"/>
      <c r="N290" s="18"/>
      <c r="O290" s="18"/>
    </row>
    <row r="291" spans="5:15" x14ac:dyDescent="0.25">
      <c r="O291" s="18"/>
    </row>
    <row r="292" spans="5:15" x14ac:dyDescent="0.25">
      <c r="O292" s="18"/>
    </row>
    <row r="293" spans="5:15" x14ac:dyDescent="0.25">
      <c r="O293" s="18"/>
    </row>
    <row r="294" spans="5:15" x14ac:dyDescent="0.25">
      <c r="O294" s="18"/>
    </row>
    <row r="295" spans="5:15" x14ac:dyDescent="0.25">
      <c r="O295" s="18"/>
    </row>
    <row r="296" spans="5:15" x14ac:dyDescent="0.25">
      <c r="G296" s="16"/>
      <c r="H296" s="16"/>
      <c r="I296" s="16"/>
      <c r="L296" s="16"/>
      <c r="M296" s="16"/>
      <c r="N296" s="16"/>
      <c r="O296" s="18"/>
    </row>
    <row r="297" spans="5:15" x14ac:dyDescent="0.25">
      <c r="G297" s="16"/>
      <c r="H297" s="16"/>
      <c r="I297" s="16"/>
      <c r="L297" s="16"/>
      <c r="M297" s="16"/>
      <c r="N297" s="16"/>
      <c r="O297" s="18"/>
    </row>
    <row r="298" spans="5:15" x14ac:dyDescent="0.25">
      <c r="G298" s="16"/>
      <c r="H298" s="16"/>
      <c r="I298" s="16"/>
      <c r="L298" s="16"/>
      <c r="M298" s="16"/>
      <c r="N298" s="16"/>
      <c r="O298" s="18"/>
    </row>
    <row r="299" spans="5:15" x14ac:dyDescent="0.25">
      <c r="G299" s="16"/>
      <c r="H299" s="16"/>
      <c r="I299" s="16"/>
      <c r="L299" s="16"/>
      <c r="M299" s="16"/>
      <c r="N299" s="16"/>
      <c r="O299" s="18"/>
    </row>
    <row r="300" spans="5:15" x14ac:dyDescent="0.25">
      <c r="G300" s="16"/>
      <c r="H300" s="16"/>
      <c r="I300" s="16"/>
      <c r="L300" s="16"/>
      <c r="M300" s="16"/>
      <c r="N300" s="16"/>
      <c r="O300" s="18"/>
    </row>
  </sheetData>
  <protectedRanges>
    <protectedRange sqref="N177:N194 F140:G157 N140:N157 F2:G3 N1:N3" name="Диапазон1_1_1_1_1_4"/>
    <protectedRange sqref="N57:N60 G70:G77 F53:G54 N23:N30 N131:N136 G4 N4 N62:N63 G89:G96 F129:G134 F124:G127 F17:G19 F97:G97 G6:G8 N6:N8 N12:N14 G16 N16:N19 F23:G30 N47:N51 N89:N97 N113:N121 N124:N127 N129 G12:G14 F35:G39 G47:G51 F57:G63 N99:N108 F99:G108 F113:F116 G135:G136 G40:G44 N70:N79 N81:N82 F78:G82 G113:G121 N35:N44" name="Диапазон1_1_1_1_1_8"/>
    <protectedRange sqref="N53:N54" name="Диапазон1_1_1_1_1_2_3"/>
    <protectedRange sqref="N61 N80" name="Диапазон1_1_1_1_1_3_3"/>
    <protectedRange sqref="N130" name="Диапазон1_1_1_1_1_6_3"/>
    <protectedRange sqref="G5 N5" name="Диапазон1_1_1_1_1_1_3"/>
    <protectedRange sqref="G9:G11 N9:N11" name="Диапазон1_1_1_1_1_5_3"/>
    <protectedRange sqref="G15 N15" name="Диапазон1_1_1_1_1_9_3"/>
    <protectedRange sqref="N20:N22 F20:G22" name="Диапазон1_1_1_1_1_10_3"/>
    <protectedRange sqref="F31:G34 N31:N34" name="Диапазон1_1_1_1_1_11_3"/>
    <protectedRange sqref="N45:N46 G45:G46" name="Диапазон1_1_1_1_1_13_3"/>
    <protectedRange sqref="N52 G52" name="Диапазон1_1_1_1_1_14_3"/>
    <protectedRange sqref="N55:N56 F55:G56" name="Диапазон1_1_1_1_1_16_3"/>
    <protectedRange sqref="G64:G69 N64:N69" name="Диапазон1_1_1_1_1_17_3"/>
    <protectedRange sqref="G83:G88 N83:N88" name="Диапазон1_1_1_1_1_19_3"/>
    <protectedRange sqref="F98:G98 N98" name="Диапазон1_1_1_1_1_20_3"/>
    <protectedRange sqref="F109:G112 N109:N112" name="Диапазон1_1_1_1_1_23_3"/>
    <protectedRange sqref="G122:G123 N122:N123" name="Диапазон1_1_1_1_1_25_3"/>
    <protectedRange sqref="N128 F128:G128" name="Диапазон1_1_1_1_1_27_3"/>
    <protectedRange sqref="N137 G137" name="Диапазон1_1_1_1_1_29_3"/>
  </protectedRanges>
  <mergeCells count="49">
    <mergeCell ref="B140:B142"/>
    <mergeCell ref="A139:N139"/>
    <mergeCell ref="N2:N3"/>
    <mergeCell ref="L2:M2"/>
    <mergeCell ref="A1:D1"/>
    <mergeCell ref="J2:K2"/>
    <mergeCell ref="A2:A3"/>
    <mergeCell ref="B2:B3"/>
    <mergeCell ref="C2:C3"/>
    <mergeCell ref="E2:E3"/>
    <mergeCell ref="H2:I2"/>
    <mergeCell ref="D2:D3"/>
    <mergeCell ref="F2:F3"/>
    <mergeCell ref="G2:G3"/>
    <mergeCell ref="A4:A16"/>
    <mergeCell ref="B4:B6"/>
    <mergeCell ref="B143:B145"/>
    <mergeCell ref="B146:B148"/>
    <mergeCell ref="B149:B151"/>
    <mergeCell ref="B152:B154"/>
    <mergeCell ref="B155:B157"/>
    <mergeCell ref="A155:A157"/>
    <mergeCell ref="A140:A142"/>
    <mergeCell ref="A143:A145"/>
    <mergeCell ref="A146:A148"/>
    <mergeCell ref="A149:A151"/>
    <mergeCell ref="A152:A154"/>
    <mergeCell ref="B7:B13"/>
    <mergeCell ref="B14:B16"/>
    <mergeCell ref="A17:A52"/>
    <mergeCell ref="B17:B23"/>
    <mergeCell ref="B24:B39"/>
    <mergeCell ref="B40:B46"/>
    <mergeCell ref="B47:B52"/>
    <mergeCell ref="A53:A58"/>
    <mergeCell ref="B53:B58"/>
    <mergeCell ref="A59:A77"/>
    <mergeCell ref="B59:B77"/>
    <mergeCell ref="A78:A96"/>
    <mergeCell ref="B78:B96"/>
    <mergeCell ref="A124:A137"/>
    <mergeCell ref="B124:B131"/>
    <mergeCell ref="B132:B134"/>
    <mergeCell ref="B135:B137"/>
    <mergeCell ref="A97:A123"/>
    <mergeCell ref="B97:B99"/>
    <mergeCell ref="B100:B101"/>
    <mergeCell ref="B102:B116"/>
    <mergeCell ref="B117:B123"/>
  </mergeCells>
  <pageMargins left="0.31496062992125984" right="0.11811023622047245" top="0.74803149606299213" bottom="0.74803149606299213" header="0.31496062992125984" footer="0.31496062992125984"/>
  <pageSetup paperSize="9" scale="46" orientation="portrait" r:id="rId1"/>
  <rowBreaks count="1" manualBreakCount="1">
    <brk id="9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Normal="100" zoomScaleSheetLayoutView="100" workbookViewId="0">
      <selection activeCell="I9" sqref="I9"/>
    </sheetView>
  </sheetViews>
  <sheetFormatPr defaultRowHeight="12.75" x14ac:dyDescent="0.2"/>
  <cols>
    <col min="1" max="1" width="5.140625" style="50" bestFit="1" customWidth="1"/>
    <col min="2" max="2" width="12.140625" style="50" customWidth="1"/>
    <col min="3" max="3" width="25.85546875" style="52" bestFit="1" customWidth="1"/>
    <col min="4" max="4" width="16.28515625" style="50" bestFit="1" customWidth="1"/>
    <col min="5" max="5" width="29.42578125" style="50" customWidth="1"/>
    <col min="6" max="6" width="11.5703125" style="50" bestFit="1" customWidth="1"/>
    <col min="7" max="7" width="16.28515625" style="50" bestFit="1" customWidth="1"/>
    <col min="8" max="8" width="8.85546875" style="50"/>
    <col min="9" max="9" width="23.7109375" style="50" customWidth="1"/>
    <col min="10" max="244" width="8.85546875" style="50"/>
    <col min="245" max="245" width="5.140625" style="50" bestFit="1" customWidth="1"/>
    <col min="246" max="246" width="11.85546875" style="50" bestFit="1" customWidth="1"/>
    <col min="247" max="247" width="26.140625" style="50" customWidth="1"/>
    <col min="248" max="248" width="14" style="50" customWidth="1"/>
    <col min="249" max="249" width="18.42578125" style="50" customWidth="1"/>
    <col min="250" max="250" width="14.140625" style="50" bestFit="1" customWidth="1"/>
    <col min="251" max="251" width="14.85546875" style="50" bestFit="1" customWidth="1"/>
    <col min="252" max="252" width="16" style="50" customWidth="1"/>
    <col min="253" max="253" width="6.85546875" style="50" customWidth="1"/>
    <col min="254" max="500" width="8.85546875" style="50"/>
    <col min="501" max="501" width="5.140625" style="50" bestFit="1" customWidth="1"/>
    <col min="502" max="502" width="11.85546875" style="50" bestFit="1" customWidth="1"/>
    <col min="503" max="503" width="26.140625" style="50" customWidth="1"/>
    <col min="504" max="504" width="14" style="50" customWidth="1"/>
    <col min="505" max="505" width="18.42578125" style="50" customWidth="1"/>
    <col min="506" max="506" width="14.140625" style="50" bestFit="1" customWidth="1"/>
    <col min="507" max="507" width="14.85546875" style="50" bestFit="1" customWidth="1"/>
    <col min="508" max="508" width="16" style="50" customWidth="1"/>
    <col min="509" max="509" width="6.85546875" style="50" customWidth="1"/>
    <col min="510" max="756" width="8.85546875" style="50"/>
    <col min="757" max="757" width="5.140625" style="50" bestFit="1" customWidth="1"/>
    <col min="758" max="758" width="11.85546875" style="50" bestFit="1" customWidth="1"/>
    <col min="759" max="759" width="26.140625" style="50" customWidth="1"/>
    <col min="760" max="760" width="14" style="50" customWidth="1"/>
    <col min="761" max="761" width="18.42578125" style="50" customWidth="1"/>
    <col min="762" max="762" width="14.140625" style="50" bestFit="1" customWidth="1"/>
    <col min="763" max="763" width="14.85546875" style="50" bestFit="1" customWidth="1"/>
    <col min="764" max="764" width="16" style="50" customWidth="1"/>
    <col min="765" max="765" width="6.85546875" style="50" customWidth="1"/>
    <col min="766" max="1012" width="8.85546875" style="50"/>
    <col min="1013" max="1013" width="5.140625" style="50" bestFit="1" customWidth="1"/>
    <col min="1014" max="1014" width="11.85546875" style="50" bestFit="1" customWidth="1"/>
    <col min="1015" max="1015" width="26.140625" style="50" customWidth="1"/>
    <col min="1016" max="1016" width="14" style="50" customWidth="1"/>
    <col min="1017" max="1017" width="18.42578125" style="50" customWidth="1"/>
    <col min="1018" max="1018" width="14.140625" style="50" bestFit="1" customWidth="1"/>
    <col min="1019" max="1019" width="14.85546875" style="50" bestFit="1" customWidth="1"/>
    <col min="1020" max="1020" width="16" style="50" customWidth="1"/>
    <col min="1021" max="1021" width="6.85546875" style="50" customWidth="1"/>
    <col min="1022" max="1268" width="8.85546875" style="50"/>
    <col min="1269" max="1269" width="5.140625" style="50" bestFit="1" customWidth="1"/>
    <col min="1270" max="1270" width="11.85546875" style="50" bestFit="1" customWidth="1"/>
    <col min="1271" max="1271" width="26.140625" style="50" customWidth="1"/>
    <col min="1272" max="1272" width="14" style="50" customWidth="1"/>
    <col min="1273" max="1273" width="18.42578125" style="50" customWidth="1"/>
    <col min="1274" max="1274" width="14.140625" style="50" bestFit="1" customWidth="1"/>
    <col min="1275" max="1275" width="14.85546875" style="50" bestFit="1" customWidth="1"/>
    <col min="1276" max="1276" width="16" style="50" customWidth="1"/>
    <col min="1277" max="1277" width="6.85546875" style="50" customWidth="1"/>
    <col min="1278" max="1524" width="8.85546875" style="50"/>
    <col min="1525" max="1525" width="5.140625" style="50" bestFit="1" customWidth="1"/>
    <col min="1526" max="1526" width="11.85546875" style="50" bestFit="1" customWidth="1"/>
    <col min="1527" max="1527" width="26.140625" style="50" customWidth="1"/>
    <col min="1528" max="1528" width="14" style="50" customWidth="1"/>
    <col min="1529" max="1529" width="18.42578125" style="50" customWidth="1"/>
    <col min="1530" max="1530" width="14.140625" style="50" bestFit="1" customWidth="1"/>
    <col min="1531" max="1531" width="14.85546875" style="50" bestFit="1" customWidth="1"/>
    <col min="1532" max="1532" width="16" style="50" customWidth="1"/>
    <col min="1533" max="1533" width="6.85546875" style="50" customWidth="1"/>
    <col min="1534" max="1780" width="8.85546875" style="50"/>
    <col min="1781" max="1781" width="5.140625" style="50" bestFit="1" customWidth="1"/>
    <col min="1782" max="1782" width="11.85546875" style="50" bestFit="1" customWidth="1"/>
    <col min="1783" max="1783" width="26.140625" style="50" customWidth="1"/>
    <col min="1784" max="1784" width="14" style="50" customWidth="1"/>
    <col min="1785" max="1785" width="18.42578125" style="50" customWidth="1"/>
    <col min="1786" max="1786" width="14.140625" style="50" bestFit="1" customWidth="1"/>
    <col min="1787" max="1787" width="14.85546875" style="50" bestFit="1" customWidth="1"/>
    <col min="1788" max="1788" width="16" style="50" customWidth="1"/>
    <col min="1789" max="1789" width="6.85546875" style="50" customWidth="1"/>
    <col min="1790" max="2036" width="8.85546875" style="50"/>
    <col min="2037" max="2037" width="5.140625" style="50" bestFit="1" customWidth="1"/>
    <col min="2038" max="2038" width="11.85546875" style="50" bestFit="1" customWidth="1"/>
    <col min="2039" max="2039" width="26.140625" style="50" customWidth="1"/>
    <col min="2040" max="2040" width="14" style="50" customWidth="1"/>
    <col min="2041" max="2041" width="18.42578125" style="50" customWidth="1"/>
    <col min="2042" max="2042" width="14.140625" style="50" bestFit="1" customWidth="1"/>
    <col min="2043" max="2043" width="14.85546875" style="50" bestFit="1" customWidth="1"/>
    <col min="2044" max="2044" width="16" style="50" customWidth="1"/>
    <col min="2045" max="2045" width="6.85546875" style="50" customWidth="1"/>
    <col min="2046" max="2292" width="8.85546875" style="50"/>
    <col min="2293" max="2293" width="5.140625" style="50" bestFit="1" customWidth="1"/>
    <col min="2294" max="2294" width="11.85546875" style="50" bestFit="1" customWidth="1"/>
    <col min="2295" max="2295" width="26.140625" style="50" customWidth="1"/>
    <col min="2296" max="2296" width="14" style="50" customWidth="1"/>
    <col min="2297" max="2297" width="18.42578125" style="50" customWidth="1"/>
    <col min="2298" max="2298" width="14.140625" style="50" bestFit="1" customWidth="1"/>
    <col min="2299" max="2299" width="14.85546875" style="50" bestFit="1" customWidth="1"/>
    <col min="2300" max="2300" width="16" style="50" customWidth="1"/>
    <col min="2301" max="2301" width="6.85546875" style="50" customWidth="1"/>
    <col min="2302" max="2548" width="8.85546875" style="50"/>
    <col min="2549" max="2549" width="5.140625" style="50" bestFit="1" customWidth="1"/>
    <col min="2550" max="2550" width="11.85546875" style="50" bestFit="1" customWidth="1"/>
    <col min="2551" max="2551" width="26.140625" style="50" customWidth="1"/>
    <col min="2552" max="2552" width="14" style="50" customWidth="1"/>
    <col min="2553" max="2553" width="18.42578125" style="50" customWidth="1"/>
    <col min="2554" max="2554" width="14.140625" style="50" bestFit="1" customWidth="1"/>
    <col min="2555" max="2555" width="14.85546875" style="50" bestFit="1" customWidth="1"/>
    <col min="2556" max="2556" width="16" style="50" customWidth="1"/>
    <col min="2557" max="2557" width="6.85546875" style="50" customWidth="1"/>
    <col min="2558" max="2804" width="8.85546875" style="50"/>
    <col min="2805" max="2805" width="5.140625" style="50" bestFit="1" customWidth="1"/>
    <col min="2806" max="2806" width="11.85546875" style="50" bestFit="1" customWidth="1"/>
    <col min="2807" max="2807" width="26.140625" style="50" customWidth="1"/>
    <col min="2808" max="2808" width="14" style="50" customWidth="1"/>
    <col min="2809" max="2809" width="18.42578125" style="50" customWidth="1"/>
    <col min="2810" max="2810" width="14.140625" style="50" bestFit="1" customWidth="1"/>
    <col min="2811" max="2811" width="14.85546875" style="50" bestFit="1" customWidth="1"/>
    <col min="2812" max="2812" width="16" style="50" customWidth="1"/>
    <col min="2813" max="2813" width="6.85546875" style="50" customWidth="1"/>
    <col min="2814" max="3060" width="8.85546875" style="50"/>
    <col min="3061" max="3061" width="5.140625" style="50" bestFit="1" customWidth="1"/>
    <col min="3062" max="3062" width="11.85546875" style="50" bestFit="1" customWidth="1"/>
    <col min="3063" max="3063" width="26.140625" style="50" customWidth="1"/>
    <col min="3064" max="3064" width="14" style="50" customWidth="1"/>
    <col min="3065" max="3065" width="18.42578125" style="50" customWidth="1"/>
    <col min="3066" max="3066" width="14.140625" style="50" bestFit="1" customWidth="1"/>
    <col min="3067" max="3067" width="14.85546875" style="50" bestFit="1" customWidth="1"/>
    <col min="3068" max="3068" width="16" style="50" customWidth="1"/>
    <col min="3069" max="3069" width="6.85546875" style="50" customWidth="1"/>
    <col min="3070" max="3316" width="8.85546875" style="50"/>
    <col min="3317" max="3317" width="5.140625" style="50" bestFit="1" customWidth="1"/>
    <col min="3318" max="3318" width="11.85546875" style="50" bestFit="1" customWidth="1"/>
    <col min="3319" max="3319" width="26.140625" style="50" customWidth="1"/>
    <col min="3320" max="3320" width="14" style="50" customWidth="1"/>
    <col min="3321" max="3321" width="18.42578125" style="50" customWidth="1"/>
    <col min="3322" max="3322" width="14.140625" style="50" bestFit="1" customWidth="1"/>
    <col min="3323" max="3323" width="14.85546875" style="50" bestFit="1" customWidth="1"/>
    <col min="3324" max="3324" width="16" style="50" customWidth="1"/>
    <col min="3325" max="3325" width="6.85546875" style="50" customWidth="1"/>
    <col min="3326" max="3572" width="8.85546875" style="50"/>
    <col min="3573" max="3573" width="5.140625" style="50" bestFit="1" customWidth="1"/>
    <col min="3574" max="3574" width="11.85546875" style="50" bestFit="1" customWidth="1"/>
    <col min="3575" max="3575" width="26.140625" style="50" customWidth="1"/>
    <col min="3576" max="3576" width="14" style="50" customWidth="1"/>
    <col min="3577" max="3577" width="18.42578125" style="50" customWidth="1"/>
    <col min="3578" max="3578" width="14.140625" style="50" bestFit="1" customWidth="1"/>
    <col min="3579" max="3579" width="14.85546875" style="50" bestFit="1" customWidth="1"/>
    <col min="3580" max="3580" width="16" style="50" customWidth="1"/>
    <col min="3581" max="3581" width="6.85546875" style="50" customWidth="1"/>
    <col min="3582" max="3828" width="8.85546875" style="50"/>
    <col min="3829" max="3829" width="5.140625" style="50" bestFit="1" customWidth="1"/>
    <col min="3830" max="3830" width="11.85546875" style="50" bestFit="1" customWidth="1"/>
    <col min="3831" max="3831" width="26.140625" style="50" customWidth="1"/>
    <col min="3832" max="3832" width="14" style="50" customWidth="1"/>
    <col min="3833" max="3833" width="18.42578125" style="50" customWidth="1"/>
    <col min="3834" max="3834" width="14.140625" style="50" bestFit="1" customWidth="1"/>
    <col min="3835" max="3835" width="14.85546875" style="50" bestFit="1" customWidth="1"/>
    <col min="3836" max="3836" width="16" style="50" customWidth="1"/>
    <col min="3837" max="3837" width="6.85546875" style="50" customWidth="1"/>
    <col min="3838" max="4084" width="8.85546875" style="50"/>
    <col min="4085" max="4085" width="5.140625" style="50" bestFit="1" customWidth="1"/>
    <col min="4086" max="4086" width="11.85546875" style="50" bestFit="1" customWidth="1"/>
    <col min="4087" max="4087" width="26.140625" style="50" customWidth="1"/>
    <col min="4088" max="4088" width="14" style="50" customWidth="1"/>
    <col min="4089" max="4089" width="18.42578125" style="50" customWidth="1"/>
    <col min="4090" max="4090" width="14.140625" style="50" bestFit="1" customWidth="1"/>
    <col min="4091" max="4091" width="14.85546875" style="50" bestFit="1" customWidth="1"/>
    <col min="4092" max="4092" width="16" style="50" customWidth="1"/>
    <col min="4093" max="4093" width="6.85546875" style="50" customWidth="1"/>
    <col min="4094" max="4340" width="8.85546875" style="50"/>
    <col min="4341" max="4341" width="5.140625" style="50" bestFit="1" customWidth="1"/>
    <col min="4342" max="4342" width="11.85546875" style="50" bestFit="1" customWidth="1"/>
    <col min="4343" max="4343" width="26.140625" style="50" customWidth="1"/>
    <col min="4344" max="4344" width="14" style="50" customWidth="1"/>
    <col min="4345" max="4345" width="18.42578125" style="50" customWidth="1"/>
    <col min="4346" max="4346" width="14.140625" style="50" bestFit="1" customWidth="1"/>
    <col min="4347" max="4347" width="14.85546875" style="50" bestFit="1" customWidth="1"/>
    <col min="4348" max="4348" width="16" style="50" customWidth="1"/>
    <col min="4349" max="4349" width="6.85546875" style="50" customWidth="1"/>
    <col min="4350" max="4596" width="8.85546875" style="50"/>
    <col min="4597" max="4597" width="5.140625" style="50" bestFit="1" customWidth="1"/>
    <col min="4598" max="4598" width="11.85546875" style="50" bestFit="1" customWidth="1"/>
    <col min="4599" max="4599" width="26.140625" style="50" customWidth="1"/>
    <col min="4600" max="4600" width="14" style="50" customWidth="1"/>
    <col min="4601" max="4601" width="18.42578125" style="50" customWidth="1"/>
    <col min="4602" max="4602" width="14.140625" style="50" bestFit="1" customWidth="1"/>
    <col min="4603" max="4603" width="14.85546875" style="50" bestFit="1" customWidth="1"/>
    <col min="4604" max="4604" width="16" style="50" customWidth="1"/>
    <col min="4605" max="4605" width="6.85546875" style="50" customWidth="1"/>
    <col min="4606" max="4852" width="8.85546875" style="50"/>
    <col min="4853" max="4853" width="5.140625" style="50" bestFit="1" customWidth="1"/>
    <col min="4854" max="4854" width="11.85546875" style="50" bestFit="1" customWidth="1"/>
    <col min="4855" max="4855" width="26.140625" style="50" customWidth="1"/>
    <col min="4856" max="4856" width="14" style="50" customWidth="1"/>
    <col min="4857" max="4857" width="18.42578125" style="50" customWidth="1"/>
    <col min="4858" max="4858" width="14.140625" style="50" bestFit="1" customWidth="1"/>
    <col min="4859" max="4859" width="14.85546875" style="50" bestFit="1" customWidth="1"/>
    <col min="4860" max="4860" width="16" style="50" customWidth="1"/>
    <col min="4861" max="4861" width="6.85546875" style="50" customWidth="1"/>
    <col min="4862" max="5108" width="8.85546875" style="50"/>
    <col min="5109" max="5109" width="5.140625" style="50" bestFit="1" customWidth="1"/>
    <col min="5110" max="5110" width="11.85546875" style="50" bestFit="1" customWidth="1"/>
    <col min="5111" max="5111" width="26.140625" style="50" customWidth="1"/>
    <col min="5112" max="5112" width="14" style="50" customWidth="1"/>
    <col min="5113" max="5113" width="18.42578125" style="50" customWidth="1"/>
    <col min="5114" max="5114" width="14.140625" style="50" bestFit="1" customWidth="1"/>
    <col min="5115" max="5115" width="14.85546875" style="50" bestFit="1" customWidth="1"/>
    <col min="5116" max="5116" width="16" style="50" customWidth="1"/>
    <col min="5117" max="5117" width="6.85546875" style="50" customWidth="1"/>
    <col min="5118" max="5364" width="8.85546875" style="50"/>
    <col min="5365" max="5365" width="5.140625" style="50" bestFit="1" customWidth="1"/>
    <col min="5366" max="5366" width="11.85546875" style="50" bestFit="1" customWidth="1"/>
    <col min="5367" max="5367" width="26.140625" style="50" customWidth="1"/>
    <col min="5368" max="5368" width="14" style="50" customWidth="1"/>
    <col min="5369" max="5369" width="18.42578125" style="50" customWidth="1"/>
    <col min="5370" max="5370" width="14.140625" style="50" bestFit="1" customWidth="1"/>
    <col min="5371" max="5371" width="14.85546875" style="50" bestFit="1" customWidth="1"/>
    <col min="5372" max="5372" width="16" style="50" customWidth="1"/>
    <col min="5373" max="5373" width="6.85546875" style="50" customWidth="1"/>
    <col min="5374" max="5620" width="8.85546875" style="50"/>
    <col min="5621" max="5621" width="5.140625" style="50" bestFit="1" customWidth="1"/>
    <col min="5622" max="5622" width="11.85546875" style="50" bestFit="1" customWidth="1"/>
    <col min="5623" max="5623" width="26.140625" style="50" customWidth="1"/>
    <col min="5624" max="5624" width="14" style="50" customWidth="1"/>
    <col min="5625" max="5625" width="18.42578125" style="50" customWidth="1"/>
    <col min="5626" max="5626" width="14.140625" style="50" bestFit="1" customWidth="1"/>
    <col min="5627" max="5627" width="14.85546875" style="50" bestFit="1" customWidth="1"/>
    <col min="5628" max="5628" width="16" style="50" customWidth="1"/>
    <col min="5629" max="5629" width="6.85546875" style="50" customWidth="1"/>
    <col min="5630" max="5876" width="8.85546875" style="50"/>
    <col min="5877" max="5877" width="5.140625" style="50" bestFit="1" customWidth="1"/>
    <col min="5878" max="5878" width="11.85546875" style="50" bestFit="1" customWidth="1"/>
    <col min="5879" max="5879" width="26.140625" style="50" customWidth="1"/>
    <col min="5880" max="5880" width="14" style="50" customWidth="1"/>
    <col min="5881" max="5881" width="18.42578125" style="50" customWidth="1"/>
    <col min="5882" max="5882" width="14.140625" style="50" bestFit="1" customWidth="1"/>
    <col min="5883" max="5883" width="14.85546875" style="50" bestFit="1" customWidth="1"/>
    <col min="5884" max="5884" width="16" style="50" customWidth="1"/>
    <col min="5885" max="5885" width="6.85546875" style="50" customWidth="1"/>
    <col min="5886" max="6132" width="8.85546875" style="50"/>
    <col min="6133" max="6133" width="5.140625" style="50" bestFit="1" customWidth="1"/>
    <col min="6134" max="6134" width="11.85546875" style="50" bestFit="1" customWidth="1"/>
    <col min="6135" max="6135" width="26.140625" style="50" customWidth="1"/>
    <col min="6136" max="6136" width="14" style="50" customWidth="1"/>
    <col min="6137" max="6137" width="18.42578125" style="50" customWidth="1"/>
    <col min="6138" max="6138" width="14.140625" style="50" bestFit="1" customWidth="1"/>
    <col min="6139" max="6139" width="14.85546875" style="50" bestFit="1" customWidth="1"/>
    <col min="6140" max="6140" width="16" style="50" customWidth="1"/>
    <col min="6141" max="6141" width="6.85546875" style="50" customWidth="1"/>
    <col min="6142" max="6388" width="8.85546875" style="50"/>
    <col min="6389" max="6389" width="5.140625" style="50" bestFit="1" customWidth="1"/>
    <col min="6390" max="6390" width="11.85546875" style="50" bestFit="1" customWidth="1"/>
    <col min="6391" max="6391" width="26.140625" style="50" customWidth="1"/>
    <col min="6392" max="6392" width="14" style="50" customWidth="1"/>
    <col min="6393" max="6393" width="18.42578125" style="50" customWidth="1"/>
    <col min="6394" max="6394" width="14.140625" style="50" bestFit="1" customWidth="1"/>
    <col min="6395" max="6395" width="14.85546875" style="50" bestFit="1" customWidth="1"/>
    <col min="6396" max="6396" width="16" style="50" customWidth="1"/>
    <col min="6397" max="6397" width="6.85546875" style="50" customWidth="1"/>
    <col min="6398" max="6644" width="8.85546875" style="50"/>
    <col min="6645" max="6645" width="5.140625" style="50" bestFit="1" customWidth="1"/>
    <col min="6646" max="6646" width="11.85546875" style="50" bestFit="1" customWidth="1"/>
    <col min="6647" max="6647" width="26.140625" style="50" customWidth="1"/>
    <col min="6648" max="6648" width="14" style="50" customWidth="1"/>
    <col min="6649" max="6649" width="18.42578125" style="50" customWidth="1"/>
    <col min="6650" max="6650" width="14.140625" style="50" bestFit="1" customWidth="1"/>
    <col min="6651" max="6651" width="14.85546875" style="50" bestFit="1" customWidth="1"/>
    <col min="6652" max="6652" width="16" style="50" customWidth="1"/>
    <col min="6653" max="6653" width="6.85546875" style="50" customWidth="1"/>
    <col min="6654" max="6900" width="8.85546875" style="50"/>
    <col min="6901" max="6901" width="5.140625" style="50" bestFit="1" customWidth="1"/>
    <col min="6902" max="6902" width="11.85546875" style="50" bestFit="1" customWidth="1"/>
    <col min="6903" max="6903" width="26.140625" style="50" customWidth="1"/>
    <col min="6904" max="6904" width="14" style="50" customWidth="1"/>
    <col min="6905" max="6905" width="18.42578125" style="50" customWidth="1"/>
    <col min="6906" max="6906" width="14.140625" style="50" bestFit="1" customWidth="1"/>
    <col min="6907" max="6907" width="14.85546875" style="50" bestFit="1" customWidth="1"/>
    <col min="6908" max="6908" width="16" style="50" customWidth="1"/>
    <col min="6909" max="6909" width="6.85546875" style="50" customWidth="1"/>
    <col min="6910" max="7156" width="8.85546875" style="50"/>
    <col min="7157" max="7157" width="5.140625" style="50" bestFit="1" customWidth="1"/>
    <col min="7158" max="7158" width="11.85546875" style="50" bestFit="1" customWidth="1"/>
    <col min="7159" max="7159" width="26.140625" style="50" customWidth="1"/>
    <col min="7160" max="7160" width="14" style="50" customWidth="1"/>
    <col min="7161" max="7161" width="18.42578125" style="50" customWidth="1"/>
    <col min="7162" max="7162" width="14.140625" style="50" bestFit="1" customWidth="1"/>
    <col min="7163" max="7163" width="14.85546875" style="50" bestFit="1" customWidth="1"/>
    <col min="7164" max="7164" width="16" style="50" customWidth="1"/>
    <col min="7165" max="7165" width="6.85546875" style="50" customWidth="1"/>
    <col min="7166" max="7412" width="8.85546875" style="50"/>
    <col min="7413" max="7413" width="5.140625" style="50" bestFit="1" customWidth="1"/>
    <col min="7414" max="7414" width="11.85546875" style="50" bestFit="1" customWidth="1"/>
    <col min="7415" max="7415" width="26.140625" style="50" customWidth="1"/>
    <col min="7416" max="7416" width="14" style="50" customWidth="1"/>
    <col min="7417" max="7417" width="18.42578125" style="50" customWidth="1"/>
    <col min="7418" max="7418" width="14.140625" style="50" bestFit="1" customWidth="1"/>
    <col min="7419" max="7419" width="14.85546875" style="50" bestFit="1" customWidth="1"/>
    <col min="7420" max="7420" width="16" style="50" customWidth="1"/>
    <col min="7421" max="7421" width="6.85546875" style="50" customWidth="1"/>
    <col min="7422" max="7668" width="8.85546875" style="50"/>
    <col min="7669" max="7669" width="5.140625" style="50" bestFit="1" customWidth="1"/>
    <col min="7670" max="7670" width="11.85546875" style="50" bestFit="1" customWidth="1"/>
    <col min="7671" max="7671" width="26.140625" style="50" customWidth="1"/>
    <col min="7672" max="7672" width="14" style="50" customWidth="1"/>
    <col min="7673" max="7673" width="18.42578125" style="50" customWidth="1"/>
    <col min="7674" max="7674" width="14.140625" style="50" bestFit="1" customWidth="1"/>
    <col min="7675" max="7675" width="14.85546875" style="50" bestFit="1" customWidth="1"/>
    <col min="7676" max="7676" width="16" style="50" customWidth="1"/>
    <col min="7677" max="7677" width="6.85546875" style="50" customWidth="1"/>
    <col min="7678" max="7924" width="8.85546875" style="50"/>
    <col min="7925" max="7925" width="5.140625" style="50" bestFit="1" customWidth="1"/>
    <col min="7926" max="7926" width="11.85546875" style="50" bestFit="1" customWidth="1"/>
    <col min="7927" max="7927" width="26.140625" style="50" customWidth="1"/>
    <col min="7928" max="7928" width="14" style="50" customWidth="1"/>
    <col min="7929" max="7929" width="18.42578125" style="50" customWidth="1"/>
    <col min="7930" max="7930" width="14.140625" style="50" bestFit="1" customWidth="1"/>
    <col min="7931" max="7931" width="14.85546875" style="50" bestFit="1" customWidth="1"/>
    <col min="7932" max="7932" width="16" style="50" customWidth="1"/>
    <col min="7933" max="7933" width="6.85546875" style="50" customWidth="1"/>
    <col min="7934" max="8180" width="8.85546875" style="50"/>
    <col min="8181" max="8181" width="5.140625" style="50" bestFit="1" customWidth="1"/>
    <col min="8182" max="8182" width="11.85546875" style="50" bestFit="1" customWidth="1"/>
    <col min="8183" max="8183" width="26.140625" style="50" customWidth="1"/>
    <col min="8184" max="8184" width="14" style="50" customWidth="1"/>
    <col min="8185" max="8185" width="18.42578125" style="50" customWidth="1"/>
    <col min="8186" max="8186" width="14.140625" style="50" bestFit="1" customWidth="1"/>
    <col min="8187" max="8187" width="14.85546875" style="50" bestFit="1" customWidth="1"/>
    <col min="8188" max="8188" width="16" style="50" customWidth="1"/>
    <col min="8189" max="8189" width="6.85546875" style="50" customWidth="1"/>
    <col min="8190" max="8436" width="8.85546875" style="50"/>
    <col min="8437" max="8437" width="5.140625" style="50" bestFit="1" customWidth="1"/>
    <col min="8438" max="8438" width="11.85546875" style="50" bestFit="1" customWidth="1"/>
    <col min="8439" max="8439" width="26.140625" style="50" customWidth="1"/>
    <col min="8440" max="8440" width="14" style="50" customWidth="1"/>
    <col min="8441" max="8441" width="18.42578125" style="50" customWidth="1"/>
    <col min="8442" max="8442" width="14.140625" style="50" bestFit="1" customWidth="1"/>
    <col min="8443" max="8443" width="14.85546875" style="50" bestFit="1" customWidth="1"/>
    <col min="8444" max="8444" width="16" style="50" customWidth="1"/>
    <col min="8445" max="8445" width="6.85546875" style="50" customWidth="1"/>
    <col min="8446" max="8692" width="8.85546875" style="50"/>
    <col min="8693" max="8693" width="5.140625" style="50" bestFit="1" customWidth="1"/>
    <col min="8694" max="8694" width="11.85546875" style="50" bestFit="1" customWidth="1"/>
    <col min="8695" max="8695" width="26.140625" style="50" customWidth="1"/>
    <col min="8696" max="8696" width="14" style="50" customWidth="1"/>
    <col min="8697" max="8697" width="18.42578125" style="50" customWidth="1"/>
    <col min="8698" max="8698" width="14.140625" style="50" bestFit="1" customWidth="1"/>
    <col min="8699" max="8699" width="14.85546875" style="50" bestFit="1" customWidth="1"/>
    <col min="8700" max="8700" width="16" style="50" customWidth="1"/>
    <col min="8701" max="8701" width="6.85546875" style="50" customWidth="1"/>
    <col min="8702" max="8948" width="8.85546875" style="50"/>
    <col min="8949" max="8949" width="5.140625" style="50" bestFit="1" customWidth="1"/>
    <col min="8950" max="8950" width="11.85546875" style="50" bestFit="1" customWidth="1"/>
    <col min="8951" max="8951" width="26.140625" style="50" customWidth="1"/>
    <col min="8952" max="8952" width="14" style="50" customWidth="1"/>
    <col min="8953" max="8953" width="18.42578125" style="50" customWidth="1"/>
    <col min="8954" max="8954" width="14.140625" style="50" bestFit="1" customWidth="1"/>
    <col min="8955" max="8955" width="14.85546875" style="50" bestFit="1" customWidth="1"/>
    <col min="8956" max="8956" width="16" style="50" customWidth="1"/>
    <col min="8957" max="8957" width="6.85546875" style="50" customWidth="1"/>
    <col min="8958" max="9204" width="8.85546875" style="50"/>
    <col min="9205" max="9205" width="5.140625" style="50" bestFit="1" customWidth="1"/>
    <col min="9206" max="9206" width="11.85546875" style="50" bestFit="1" customWidth="1"/>
    <col min="9207" max="9207" width="26.140625" style="50" customWidth="1"/>
    <col min="9208" max="9208" width="14" style="50" customWidth="1"/>
    <col min="9209" max="9209" width="18.42578125" style="50" customWidth="1"/>
    <col min="9210" max="9210" width="14.140625" style="50" bestFit="1" customWidth="1"/>
    <col min="9211" max="9211" width="14.85546875" style="50" bestFit="1" customWidth="1"/>
    <col min="9212" max="9212" width="16" style="50" customWidth="1"/>
    <col min="9213" max="9213" width="6.85546875" style="50" customWidth="1"/>
    <col min="9214" max="9460" width="8.85546875" style="50"/>
    <col min="9461" max="9461" width="5.140625" style="50" bestFit="1" customWidth="1"/>
    <col min="9462" max="9462" width="11.85546875" style="50" bestFit="1" customWidth="1"/>
    <col min="9463" max="9463" width="26.140625" style="50" customWidth="1"/>
    <col min="9464" max="9464" width="14" style="50" customWidth="1"/>
    <col min="9465" max="9465" width="18.42578125" style="50" customWidth="1"/>
    <col min="9466" max="9466" width="14.140625" style="50" bestFit="1" customWidth="1"/>
    <col min="9467" max="9467" width="14.85546875" style="50" bestFit="1" customWidth="1"/>
    <col min="9468" max="9468" width="16" style="50" customWidth="1"/>
    <col min="9469" max="9469" width="6.85546875" style="50" customWidth="1"/>
    <col min="9470" max="9716" width="8.85546875" style="50"/>
    <col min="9717" max="9717" width="5.140625" style="50" bestFit="1" customWidth="1"/>
    <col min="9718" max="9718" width="11.85546875" style="50" bestFit="1" customWidth="1"/>
    <col min="9719" max="9719" width="26.140625" style="50" customWidth="1"/>
    <col min="9720" max="9720" width="14" style="50" customWidth="1"/>
    <col min="9721" max="9721" width="18.42578125" style="50" customWidth="1"/>
    <col min="9722" max="9722" width="14.140625" style="50" bestFit="1" customWidth="1"/>
    <col min="9723" max="9723" width="14.85546875" style="50" bestFit="1" customWidth="1"/>
    <col min="9724" max="9724" width="16" style="50" customWidth="1"/>
    <col min="9725" max="9725" width="6.85546875" style="50" customWidth="1"/>
    <col min="9726" max="9972" width="8.85546875" style="50"/>
    <col min="9973" max="9973" width="5.140625" style="50" bestFit="1" customWidth="1"/>
    <col min="9974" max="9974" width="11.85546875" style="50" bestFit="1" customWidth="1"/>
    <col min="9975" max="9975" width="26.140625" style="50" customWidth="1"/>
    <col min="9976" max="9976" width="14" style="50" customWidth="1"/>
    <col min="9977" max="9977" width="18.42578125" style="50" customWidth="1"/>
    <col min="9978" max="9978" width="14.140625" style="50" bestFit="1" customWidth="1"/>
    <col min="9979" max="9979" width="14.85546875" style="50" bestFit="1" customWidth="1"/>
    <col min="9980" max="9980" width="16" style="50" customWidth="1"/>
    <col min="9981" max="9981" width="6.85546875" style="50" customWidth="1"/>
    <col min="9982" max="10228" width="8.85546875" style="50"/>
    <col min="10229" max="10229" width="5.140625" style="50" bestFit="1" customWidth="1"/>
    <col min="10230" max="10230" width="11.85546875" style="50" bestFit="1" customWidth="1"/>
    <col min="10231" max="10231" width="26.140625" style="50" customWidth="1"/>
    <col min="10232" max="10232" width="14" style="50" customWidth="1"/>
    <col min="10233" max="10233" width="18.42578125" style="50" customWidth="1"/>
    <col min="10234" max="10234" width="14.140625" style="50" bestFit="1" customWidth="1"/>
    <col min="10235" max="10235" width="14.85546875" style="50" bestFit="1" customWidth="1"/>
    <col min="10236" max="10236" width="16" style="50" customWidth="1"/>
    <col min="10237" max="10237" width="6.85546875" style="50" customWidth="1"/>
    <col min="10238" max="10484" width="8.85546875" style="50"/>
    <col min="10485" max="10485" width="5.140625" style="50" bestFit="1" customWidth="1"/>
    <col min="10486" max="10486" width="11.85546875" style="50" bestFit="1" customWidth="1"/>
    <col min="10487" max="10487" width="26.140625" style="50" customWidth="1"/>
    <col min="10488" max="10488" width="14" style="50" customWidth="1"/>
    <col min="10489" max="10489" width="18.42578125" style="50" customWidth="1"/>
    <col min="10490" max="10490" width="14.140625" style="50" bestFit="1" customWidth="1"/>
    <col min="10491" max="10491" width="14.85546875" style="50" bestFit="1" customWidth="1"/>
    <col min="10492" max="10492" width="16" style="50" customWidth="1"/>
    <col min="10493" max="10493" width="6.85546875" style="50" customWidth="1"/>
    <col min="10494" max="10740" width="8.85546875" style="50"/>
    <col min="10741" max="10741" width="5.140625" style="50" bestFit="1" customWidth="1"/>
    <col min="10742" max="10742" width="11.85546875" style="50" bestFit="1" customWidth="1"/>
    <col min="10743" max="10743" width="26.140625" style="50" customWidth="1"/>
    <col min="10744" max="10744" width="14" style="50" customWidth="1"/>
    <col min="10745" max="10745" width="18.42578125" style="50" customWidth="1"/>
    <col min="10746" max="10746" width="14.140625" style="50" bestFit="1" customWidth="1"/>
    <col min="10747" max="10747" width="14.85546875" style="50" bestFit="1" customWidth="1"/>
    <col min="10748" max="10748" width="16" style="50" customWidth="1"/>
    <col min="10749" max="10749" width="6.85546875" style="50" customWidth="1"/>
    <col min="10750" max="10996" width="8.85546875" style="50"/>
    <col min="10997" max="10997" width="5.140625" style="50" bestFit="1" customWidth="1"/>
    <col min="10998" max="10998" width="11.85546875" style="50" bestFit="1" customWidth="1"/>
    <col min="10999" max="10999" width="26.140625" style="50" customWidth="1"/>
    <col min="11000" max="11000" width="14" style="50" customWidth="1"/>
    <col min="11001" max="11001" width="18.42578125" style="50" customWidth="1"/>
    <col min="11002" max="11002" width="14.140625" style="50" bestFit="1" customWidth="1"/>
    <col min="11003" max="11003" width="14.85546875" style="50" bestFit="1" customWidth="1"/>
    <col min="11004" max="11004" width="16" style="50" customWidth="1"/>
    <col min="11005" max="11005" width="6.85546875" style="50" customWidth="1"/>
    <col min="11006" max="11252" width="8.85546875" style="50"/>
    <col min="11253" max="11253" width="5.140625" style="50" bestFit="1" customWidth="1"/>
    <col min="11254" max="11254" width="11.85546875" style="50" bestFit="1" customWidth="1"/>
    <col min="11255" max="11255" width="26.140625" style="50" customWidth="1"/>
    <col min="11256" max="11256" width="14" style="50" customWidth="1"/>
    <col min="11257" max="11257" width="18.42578125" style="50" customWidth="1"/>
    <col min="11258" max="11258" width="14.140625" style="50" bestFit="1" customWidth="1"/>
    <col min="11259" max="11259" width="14.85546875" style="50" bestFit="1" customWidth="1"/>
    <col min="11260" max="11260" width="16" style="50" customWidth="1"/>
    <col min="11261" max="11261" width="6.85546875" style="50" customWidth="1"/>
    <col min="11262" max="11508" width="8.85546875" style="50"/>
    <col min="11509" max="11509" width="5.140625" style="50" bestFit="1" customWidth="1"/>
    <col min="11510" max="11510" width="11.85546875" style="50" bestFit="1" customWidth="1"/>
    <col min="11511" max="11511" width="26.140625" style="50" customWidth="1"/>
    <col min="11512" max="11512" width="14" style="50" customWidth="1"/>
    <col min="11513" max="11513" width="18.42578125" style="50" customWidth="1"/>
    <col min="11514" max="11514" width="14.140625" style="50" bestFit="1" customWidth="1"/>
    <col min="11515" max="11515" width="14.85546875" style="50" bestFit="1" customWidth="1"/>
    <col min="11516" max="11516" width="16" style="50" customWidth="1"/>
    <col min="11517" max="11517" width="6.85546875" style="50" customWidth="1"/>
    <col min="11518" max="11764" width="8.85546875" style="50"/>
    <col min="11765" max="11765" width="5.140625" style="50" bestFit="1" customWidth="1"/>
    <col min="11766" max="11766" width="11.85546875" style="50" bestFit="1" customWidth="1"/>
    <col min="11767" max="11767" width="26.140625" style="50" customWidth="1"/>
    <col min="11768" max="11768" width="14" style="50" customWidth="1"/>
    <col min="11769" max="11769" width="18.42578125" style="50" customWidth="1"/>
    <col min="11770" max="11770" width="14.140625" style="50" bestFit="1" customWidth="1"/>
    <col min="11771" max="11771" width="14.85546875" style="50" bestFit="1" customWidth="1"/>
    <col min="11772" max="11772" width="16" style="50" customWidth="1"/>
    <col min="11773" max="11773" width="6.85546875" style="50" customWidth="1"/>
    <col min="11774" max="12020" width="8.85546875" style="50"/>
    <col min="12021" max="12021" width="5.140625" style="50" bestFit="1" customWidth="1"/>
    <col min="12022" max="12022" width="11.85546875" style="50" bestFit="1" customWidth="1"/>
    <col min="12023" max="12023" width="26.140625" style="50" customWidth="1"/>
    <col min="12024" max="12024" width="14" style="50" customWidth="1"/>
    <col min="12025" max="12025" width="18.42578125" style="50" customWidth="1"/>
    <col min="12026" max="12026" width="14.140625" style="50" bestFit="1" customWidth="1"/>
    <col min="12027" max="12027" width="14.85546875" style="50" bestFit="1" customWidth="1"/>
    <col min="12028" max="12028" width="16" style="50" customWidth="1"/>
    <col min="12029" max="12029" width="6.85546875" style="50" customWidth="1"/>
    <col min="12030" max="12276" width="8.85546875" style="50"/>
    <col min="12277" max="12277" width="5.140625" style="50" bestFit="1" customWidth="1"/>
    <col min="12278" max="12278" width="11.85546875" style="50" bestFit="1" customWidth="1"/>
    <col min="12279" max="12279" width="26.140625" style="50" customWidth="1"/>
    <col min="12280" max="12280" width="14" style="50" customWidth="1"/>
    <col min="12281" max="12281" width="18.42578125" style="50" customWidth="1"/>
    <col min="12282" max="12282" width="14.140625" style="50" bestFit="1" customWidth="1"/>
    <col min="12283" max="12283" width="14.85546875" style="50" bestFit="1" customWidth="1"/>
    <col min="12284" max="12284" width="16" style="50" customWidth="1"/>
    <col min="12285" max="12285" width="6.85546875" style="50" customWidth="1"/>
    <col min="12286" max="12532" width="8.85546875" style="50"/>
    <col min="12533" max="12533" width="5.140625" style="50" bestFit="1" customWidth="1"/>
    <col min="12534" max="12534" width="11.85546875" style="50" bestFit="1" customWidth="1"/>
    <col min="12535" max="12535" width="26.140625" style="50" customWidth="1"/>
    <col min="12536" max="12536" width="14" style="50" customWidth="1"/>
    <col min="12537" max="12537" width="18.42578125" style="50" customWidth="1"/>
    <col min="12538" max="12538" width="14.140625" style="50" bestFit="1" customWidth="1"/>
    <col min="12539" max="12539" width="14.85546875" style="50" bestFit="1" customWidth="1"/>
    <col min="12540" max="12540" width="16" style="50" customWidth="1"/>
    <col min="12541" max="12541" width="6.85546875" style="50" customWidth="1"/>
    <col min="12542" max="12788" width="8.85546875" style="50"/>
    <col min="12789" max="12789" width="5.140625" style="50" bestFit="1" customWidth="1"/>
    <col min="12790" max="12790" width="11.85546875" style="50" bestFit="1" customWidth="1"/>
    <col min="12791" max="12791" width="26.140625" style="50" customWidth="1"/>
    <col min="12792" max="12792" width="14" style="50" customWidth="1"/>
    <col min="12793" max="12793" width="18.42578125" style="50" customWidth="1"/>
    <col min="12794" max="12794" width="14.140625" style="50" bestFit="1" customWidth="1"/>
    <col min="12795" max="12795" width="14.85546875" style="50" bestFit="1" customWidth="1"/>
    <col min="12796" max="12796" width="16" style="50" customWidth="1"/>
    <col min="12797" max="12797" width="6.85546875" style="50" customWidth="1"/>
    <col min="12798" max="13044" width="8.85546875" style="50"/>
    <col min="13045" max="13045" width="5.140625" style="50" bestFit="1" customWidth="1"/>
    <col min="13046" max="13046" width="11.85546875" style="50" bestFit="1" customWidth="1"/>
    <col min="13047" max="13047" width="26.140625" style="50" customWidth="1"/>
    <col min="13048" max="13048" width="14" style="50" customWidth="1"/>
    <col min="13049" max="13049" width="18.42578125" style="50" customWidth="1"/>
    <col min="13050" max="13050" width="14.140625" style="50" bestFit="1" customWidth="1"/>
    <col min="13051" max="13051" width="14.85546875" style="50" bestFit="1" customWidth="1"/>
    <col min="13052" max="13052" width="16" style="50" customWidth="1"/>
    <col min="13053" max="13053" width="6.85546875" style="50" customWidth="1"/>
    <col min="13054" max="13300" width="8.85546875" style="50"/>
    <col min="13301" max="13301" width="5.140625" style="50" bestFit="1" customWidth="1"/>
    <col min="13302" max="13302" width="11.85546875" style="50" bestFit="1" customWidth="1"/>
    <col min="13303" max="13303" width="26.140625" style="50" customWidth="1"/>
    <col min="13304" max="13304" width="14" style="50" customWidth="1"/>
    <col min="13305" max="13305" width="18.42578125" style="50" customWidth="1"/>
    <col min="13306" max="13306" width="14.140625" style="50" bestFit="1" customWidth="1"/>
    <col min="13307" max="13307" width="14.85546875" style="50" bestFit="1" customWidth="1"/>
    <col min="13308" max="13308" width="16" style="50" customWidth="1"/>
    <col min="13309" max="13309" width="6.85546875" style="50" customWidth="1"/>
    <col min="13310" max="13556" width="8.85546875" style="50"/>
    <col min="13557" max="13557" width="5.140625" style="50" bestFit="1" customWidth="1"/>
    <col min="13558" max="13558" width="11.85546875" style="50" bestFit="1" customWidth="1"/>
    <col min="13559" max="13559" width="26.140625" style="50" customWidth="1"/>
    <col min="13560" max="13560" width="14" style="50" customWidth="1"/>
    <col min="13561" max="13561" width="18.42578125" style="50" customWidth="1"/>
    <col min="13562" max="13562" width="14.140625" style="50" bestFit="1" customWidth="1"/>
    <col min="13563" max="13563" width="14.85546875" style="50" bestFit="1" customWidth="1"/>
    <col min="13564" max="13564" width="16" style="50" customWidth="1"/>
    <col min="13565" max="13565" width="6.85546875" style="50" customWidth="1"/>
    <col min="13566" max="13812" width="8.85546875" style="50"/>
    <col min="13813" max="13813" width="5.140625" style="50" bestFit="1" customWidth="1"/>
    <col min="13814" max="13814" width="11.85546875" style="50" bestFit="1" customWidth="1"/>
    <col min="13815" max="13815" width="26.140625" style="50" customWidth="1"/>
    <col min="13816" max="13816" width="14" style="50" customWidth="1"/>
    <col min="13817" max="13817" width="18.42578125" style="50" customWidth="1"/>
    <col min="13818" max="13818" width="14.140625" style="50" bestFit="1" customWidth="1"/>
    <col min="13819" max="13819" width="14.85546875" style="50" bestFit="1" customWidth="1"/>
    <col min="13820" max="13820" width="16" style="50" customWidth="1"/>
    <col min="13821" max="13821" width="6.85546875" style="50" customWidth="1"/>
    <col min="13822" max="14068" width="8.85546875" style="50"/>
    <col min="14069" max="14069" width="5.140625" style="50" bestFit="1" customWidth="1"/>
    <col min="14070" max="14070" width="11.85546875" style="50" bestFit="1" customWidth="1"/>
    <col min="14071" max="14071" width="26.140625" style="50" customWidth="1"/>
    <col min="14072" max="14072" width="14" style="50" customWidth="1"/>
    <col min="14073" max="14073" width="18.42578125" style="50" customWidth="1"/>
    <col min="14074" max="14074" width="14.140625" style="50" bestFit="1" customWidth="1"/>
    <col min="14075" max="14075" width="14.85546875" style="50" bestFit="1" customWidth="1"/>
    <col min="14076" max="14076" width="16" style="50" customWidth="1"/>
    <col min="14077" max="14077" width="6.85546875" style="50" customWidth="1"/>
    <col min="14078" max="14324" width="8.85546875" style="50"/>
    <col min="14325" max="14325" width="5.140625" style="50" bestFit="1" customWidth="1"/>
    <col min="14326" max="14326" width="11.85546875" style="50" bestFit="1" customWidth="1"/>
    <col min="14327" max="14327" width="26.140625" style="50" customWidth="1"/>
    <col min="14328" max="14328" width="14" style="50" customWidth="1"/>
    <col min="14329" max="14329" width="18.42578125" style="50" customWidth="1"/>
    <col min="14330" max="14330" width="14.140625" style="50" bestFit="1" customWidth="1"/>
    <col min="14331" max="14331" width="14.85546875" style="50" bestFit="1" customWidth="1"/>
    <col min="14332" max="14332" width="16" style="50" customWidth="1"/>
    <col min="14333" max="14333" width="6.85546875" style="50" customWidth="1"/>
    <col min="14334" max="14580" width="8.85546875" style="50"/>
    <col min="14581" max="14581" width="5.140625" style="50" bestFit="1" customWidth="1"/>
    <col min="14582" max="14582" width="11.85546875" style="50" bestFit="1" customWidth="1"/>
    <col min="14583" max="14583" width="26.140625" style="50" customWidth="1"/>
    <col min="14584" max="14584" width="14" style="50" customWidth="1"/>
    <col min="14585" max="14585" width="18.42578125" style="50" customWidth="1"/>
    <col min="14586" max="14586" width="14.140625" style="50" bestFit="1" customWidth="1"/>
    <col min="14587" max="14587" width="14.85546875" style="50" bestFit="1" customWidth="1"/>
    <col min="14588" max="14588" width="16" style="50" customWidth="1"/>
    <col min="14589" max="14589" width="6.85546875" style="50" customWidth="1"/>
    <col min="14590" max="14836" width="8.85546875" style="50"/>
    <col min="14837" max="14837" width="5.140625" style="50" bestFit="1" customWidth="1"/>
    <col min="14838" max="14838" width="11.85546875" style="50" bestFit="1" customWidth="1"/>
    <col min="14839" max="14839" width="26.140625" style="50" customWidth="1"/>
    <col min="14840" max="14840" width="14" style="50" customWidth="1"/>
    <col min="14841" max="14841" width="18.42578125" style="50" customWidth="1"/>
    <col min="14842" max="14842" width="14.140625" style="50" bestFit="1" customWidth="1"/>
    <col min="14843" max="14843" width="14.85546875" style="50" bestFit="1" customWidth="1"/>
    <col min="14844" max="14844" width="16" style="50" customWidth="1"/>
    <col min="14845" max="14845" width="6.85546875" style="50" customWidth="1"/>
    <col min="14846" max="15092" width="8.85546875" style="50"/>
    <col min="15093" max="15093" width="5.140625" style="50" bestFit="1" customWidth="1"/>
    <col min="15094" max="15094" width="11.85546875" style="50" bestFit="1" customWidth="1"/>
    <col min="15095" max="15095" width="26.140625" style="50" customWidth="1"/>
    <col min="15096" max="15096" width="14" style="50" customWidth="1"/>
    <col min="15097" max="15097" width="18.42578125" style="50" customWidth="1"/>
    <col min="15098" max="15098" width="14.140625" style="50" bestFit="1" customWidth="1"/>
    <col min="15099" max="15099" width="14.85546875" style="50" bestFit="1" customWidth="1"/>
    <col min="15100" max="15100" width="16" style="50" customWidth="1"/>
    <col min="15101" max="15101" width="6.85546875" style="50" customWidth="1"/>
    <col min="15102" max="15348" width="8.85546875" style="50"/>
    <col min="15349" max="15349" width="5.140625" style="50" bestFit="1" customWidth="1"/>
    <col min="15350" max="15350" width="11.85546875" style="50" bestFit="1" customWidth="1"/>
    <col min="15351" max="15351" width="26.140625" style="50" customWidth="1"/>
    <col min="15352" max="15352" width="14" style="50" customWidth="1"/>
    <col min="15353" max="15353" width="18.42578125" style="50" customWidth="1"/>
    <col min="15354" max="15354" width="14.140625" style="50" bestFit="1" customWidth="1"/>
    <col min="15355" max="15355" width="14.85546875" style="50" bestFit="1" customWidth="1"/>
    <col min="15356" max="15356" width="16" style="50" customWidth="1"/>
    <col min="15357" max="15357" width="6.85546875" style="50" customWidth="1"/>
    <col min="15358" max="15604" width="8.85546875" style="50"/>
    <col min="15605" max="15605" width="5.140625" style="50" bestFit="1" customWidth="1"/>
    <col min="15606" max="15606" width="11.85546875" style="50" bestFit="1" customWidth="1"/>
    <col min="15607" max="15607" width="26.140625" style="50" customWidth="1"/>
    <col min="15608" max="15608" width="14" style="50" customWidth="1"/>
    <col min="15609" max="15609" width="18.42578125" style="50" customWidth="1"/>
    <col min="15610" max="15610" width="14.140625" style="50" bestFit="1" customWidth="1"/>
    <col min="15611" max="15611" width="14.85546875" style="50" bestFit="1" customWidth="1"/>
    <col min="15612" max="15612" width="16" style="50" customWidth="1"/>
    <col min="15613" max="15613" width="6.85546875" style="50" customWidth="1"/>
    <col min="15614" max="15860" width="8.85546875" style="50"/>
    <col min="15861" max="15861" width="5.140625" style="50" bestFit="1" customWidth="1"/>
    <col min="15862" max="15862" width="11.85546875" style="50" bestFit="1" customWidth="1"/>
    <col min="15863" max="15863" width="26.140625" style="50" customWidth="1"/>
    <col min="15864" max="15864" width="14" style="50" customWidth="1"/>
    <col min="15865" max="15865" width="18.42578125" style="50" customWidth="1"/>
    <col min="15866" max="15866" width="14.140625" style="50" bestFit="1" customWidth="1"/>
    <col min="15867" max="15867" width="14.85546875" style="50" bestFit="1" customWidth="1"/>
    <col min="15868" max="15868" width="16" style="50" customWidth="1"/>
    <col min="15869" max="15869" width="6.85546875" style="50" customWidth="1"/>
    <col min="15870" max="16116" width="8.85546875" style="50"/>
    <col min="16117" max="16117" width="5.140625" style="50" bestFit="1" customWidth="1"/>
    <col min="16118" max="16118" width="11.85546875" style="50" bestFit="1" customWidth="1"/>
    <col min="16119" max="16119" width="26.140625" style="50" customWidth="1"/>
    <col min="16120" max="16120" width="14" style="50" customWidth="1"/>
    <col min="16121" max="16121" width="18.42578125" style="50" customWidth="1"/>
    <col min="16122" max="16122" width="14.140625" style="50" bestFit="1" customWidth="1"/>
    <col min="16123" max="16123" width="14.85546875" style="50" bestFit="1" customWidth="1"/>
    <col min="16124" max="16124" width="16" style="50" customWidth="1"/>
    <col min="16125" max="16125" width="6.85546875" style="50" customWidth="1"/>
    <col min="16126" max="16383" width="8.85546875" style="50"/>
    <col min="16384" max="16384" width="8.85546875" style="50" customWidth="1"/>
  </cols>
  <sheetData>
    <row r="1" spans="1:7" ht="36" customHeight="1" thickBot="1" x14ac:dyDescent="0.25">
      <c r="A1" s="1150" t="s">
        <v>203</v>
      </c>
      <c r="B1" s="1150"/>
      <c r="C1" s="139"/>
      <c r="D1" s="1149" t="s">
        <v>231</v>
      </c>
      <c r="E1" s="1149"/>
      <c r="F1" s="1149"/>
      <c r="G1" s="140"/>
    </row>
    <row r="2" spans="1:7" s="53" customFormat="1" ht="26.25" thickBot="1" x14ac:dyDescent="0.3">
      <c r="A2" s="161" t="s">
        <v>53</v>
      </c>
      <c r="B2" s="162" t="s">
        <v>62</v>
      </c>
      <c r="C2" s="163" t="s">
        <v>137</v>
      </c>
      <c r="D2" s="162" t="s">
        <v>63</v>
      </c>
      <c r="E2" s="162" t="s">
        <v>64</v>
      </c>
      <c r="F2" s="163" t="s">
        <v>65</v>
      </c>
      <c r="G2" s="164" t="s">
        <v>66</v>
      </c>
    </row>
    <row r="3" spans="1:7" s="53" customFormat="1" ht="31.5" x14ac:dyDescent="0.25">
      <c r="A3" s="1143">
        <v>907</v>
      </c>
      <c r="B3" s="1146" t="s">
        <v>107</v>
      </c>
      <c r="C3" s="141" t="s">
        <v>128</v>
      </c>
      <c r="D3" s="142" t="s">
        <v>107</v>
      </c>
      <c r="E3" s="142" t="s">
        <v>69</v>
      </c>
      <c r="F3" s="149" t="s">
        <v>108</v>
      </c>
      <c r="G3" s="155" t="s">
        <v>136</v>
      </c>
    </row>
    <row r="4" spans="1:7" s="53" customFormat="1" ht="31.5" x14ac:dyDescent="0.25">
      <c r="A4" s="1144"/>
      <c r="B4" s="1147"/>
      <c r="C4" s="144" t="s">
        <v>232</v>
      </c>
      <c r="D4" s="145" t="s">
        <v>107</v>
      </c>
      <c r="E4" s="145" t="s">
        <v>233</v>
      </c>
      <c r="F4" s="145"/>
      <c r="G4" s="156" t="s">
        <v>135</v>
      </c>
    </row>
    <row r="5" spans="1:7" s="53" customFormat="1" ht="32.25" thickBot="1" x14ac:dyDescent="0.3">
      <c r="A5" s="1145"/>
      <c r="B5" s="1148"/>
      <c r="C5" s="146" t="s">
        <v>169</v>
      </c>
      <c r="D5" s="147" t="s">
        <v>107</v>
      </c>
      <c r="E5" s="147" t="s">
        <v>172</v>
      </c>
      <c r="F5" s="147"/>
      <c r="G5" s="157" t="s">
        <v>173</v>
      </c>
    </row>
    <row r="6" spans="1:7" s="54" customFormat="1" ht="31.5" x14ac:dyDescent="0.25">
      <c r="A6" s="1143">
        <v>889</v>
      </c>
      <c r="B6" s="1146" t="s">
        <v>67</v>
      </c>
      <c r="C6" s="148" t="s">
        <v>68</v>
      </c>
      <c r="D6" s="149" t="s">
        <v>67</v>
      </c>
      <c r="E6" s="149" t="s">
        <v>69</v>
      </c>
      <c r="F6" s="149" t="s">
        <v>70</v>
      </c>
      <c r="G6" s="155" t="s">
        <v>136</v>
      </c>
    </row>
    <row r="7" spans="1:7" s="54" customFormat="1" ht="32.450000000000003" customHeight="1" x14ac:dyDescent="0.25">
      <c r="A7" s="1144"/>
      <c r="B7" s="1147"/>
      <c r="C7" s="144" t="s">
        <v>71</v>
      </c>
      <c r="D7" s="145" t="s">
        <v>72</v>
      </c>
      <c r="E7" s="145" t="s">
        <v>118</v>
      </c>
      <c r="F7" s="145"/>
      <c r="G7" s="158" t="s">
        <v>135</v>
      </c>
    </row>
    <row r="8" spans="1:7" s="54" customFormat="1" ht="32.25" thickBot="1" x14ac:dyDescent="0.3">
      <c r="A8" s="1145"/>
      <c r="B8" s="1148"/>
      <c r="C8" s="146" t="s">
        <v>168</v>
      </c>
      <c r="D8" s="147" t="s">
        <v>67</v>
      </c>
      <c r="E8" s="147" t="s">
        <v>172</v>
      </c>
      <c r="F8" s="147"/>
      <c r="G8" s="159" t="s">
        <v>173</v>
      </c>
    </row>
    <row r="9" spans="1:7" s="54" customFormat="1" ht="39.75" customHeight="1" x14ac:dyDescent="0.25">
      <c r="A9" s="1143">
        <v>890</v>
      </c>
      <c r="B9" s="1146" t="s">
        <v>74</v>
      </c>
      <c r="C9" s="148" t="s">
        <v>199</v>
      </c>
      <c r="D9" s="149" t="s">
        <v>74</v>
      </c>
      <c r="E9" s="149" t="s">
        <v>69</v>
      </c>
      <c r="F9" s="149" t="s">
        <v>75</v>
      </c>
      <c r="G9" s="160" t="s">
        <v>136</v>
      </c>
    </row>
    <row r="10" spans="1:7" s="54" customFormat="1" ht="31.5" x14ac:dyDescent="0.25">
      <c r="A10" s="1144"/>
      <c r="B10" s="1147"/>
      <c r="C10" s="144" t="s">
        <v>76</v>
      </c>
      <c r="D10" s="145" t="s">
        <v>74</v>
      </c>
      <c r="E10" s="145" t="s">
        <v>69</v>
      </c>
      <c r="F10" s="145" t="s">
        <v>75</v>
      </c>
      <c r="G10" s="158" t="s">
        <v>135</v>
      </c>
    </row>
    <row r="11" spans="1:7" s="54" customFormat="1" ht="40.15" customHeight="1" thickBot="1" x14ac:dyDescent="0.3">
      <c r="A11" s="1145"/>
      <c r="B11" s="1148"/>
      <c r="C11" s="146" t="s">
        <v>234</v>
      </c>
      <c r="D11" s="147" t="s">
        <v>74</v>
      </c>
      <c r="E11" s="147" t="s">
        <v>172</v>
      </c>
      <c r="F11" s="147"/>
      <c r="G11" s="159" t="s">
        <v>173</v>
      </c>
    </row>
    <row r="12" spans="1:7" s="54" customFormat="1" ht="31.5" x14ac:dyDescent="0.25">
      <c r="A12" s="1143">
        <v>891</v>
      </c>
      <c r="B12" s="1146" t="s">
        <v>77</v>
      </c>
      <c r="C12" s="148" t="s">
        <v>235</v>
      </c>
      <c r="D12" s="149" t="s">
        <v>77</v>
      </c>
      <c r="E12" s="149" t="s">
        <v>69</v>
      </c>
      <c r="F12" s="149" t="s">
        <v>119</v>
      </c>
      <c r="G12" s="160" t="s">
        <v>136</v>
      </c>
    </row>
    <row r="13" spans="1:7" s="54" customFormat="1" ht="33" customHeight="1" x14ac:dyDescent="0.25">
      <c r="A13" s="1144"/>
      <c r="B13" s="1147"/>
      <c r="C13" s="150" t="s">
        <v>140</v>
      </c>
      <c r="D13" s="143" t="s">
        <v>77</v>
      </c>
      <c r="E13" s="143" t="s">
        <v>73</v>
      </c>
      <c r="F13" s="143" t="s">
        <v>125</v>
      </c>
      <c r="G13" s="158" t="s">
        <v>135</v>
      </c>
    </row>
    <row r="14" spans="1:7" s="54" customFormat="1" ht="32.25" thickBot="1" x14ac:dyDescent="0.3">
      <c r="A14" s="1145"/>
      <c r="B14" s="1148"/>
      <c r="C14" s="151" t="s">
        <v>200</v>
      </c>
      <c r="D14" s="152" t="s">
        <v>77</v>
      </c>
      <c r="E14" s="152" t="s">
        <v>201</v>
      </c>
      <c r="F14" s="152"/>
      <c r="G14" s="159" t="s">
        <v>173</v>
      </c>
    </row>
    <row r="15" spans="1:7" s="54" customFormat="1" ht="31.5" x14ac:dyDescent="0.25">
      <c r="A15" s="1143">
        <v>870</v>
      </c>
      <c r="B15" s="1146" t="s">
        <v>109</v>
      </c>
      <c r="C15" s="153" t="s">
        <v>529</v>
      </c>
      <c r="D15" s="968" t="s">
        <v>109</v>
      </c>
      <c r="E15" s="968" t="s">
        <v>73</v>
      </c>
      <c r="F15" s="968" t="s">
        <v>110</v>
      </c>
      <c r="G15" s="155" t="s">
        <v>136</v>
      </c>
    </row>
    <row r="16" spans="1:7" s="54" customFormat="1" ht="31.5" x14ac:dyDescent="0.25">
      <c r="A16" s="1144"/>
      <c r="B16" s="1147"/>
      <c r="C16" s="145" t="s">
        <v>240</v>
      </c>
      <c r="D16" s="145" t="s">
        <v>109</v>
      </c>
      <c r="E16" s="964" t="s">
        <v>236</v>
      </c>
      <c r="F16" s="145"/>
      <c r="G16" s="158" t="s">
        <v>135</v>
      </c>
    </row>
    <row r="17" spans="1:7" s="54" customFormat="1" ht="37.15" customHeight="1" thickBot="1" x14ac:dyDescent="0.3">
      <c r="A17" s="1145"/>
      <c r="B17" s="1148"/>
      <c r="C17" s="965" t="s">
        <v>175</v>
      </c>
      <c r="D17" s="965" t="s">
        <v>109</v>
      </c>
      <c r="E17" s="965" t="s">
        <v>174</v>
      </c>
      <c r="F17" s="965"/>
      <c r="G17" s="159" t="s">
        <v>173</v>
      </c>
    </row>
    <row r="18" spans="1:7" s="54" customFormat="1" ht="31.5" x14ac:dyDescent="0.25">
      <c r="A18" s="1151">
        <v>868</v>
      </c>
      <c r="B18" s="1154" t="s">
        <v>197</v>
      </c>
      <c r="C18" s="148" t="s">
        <v>161</v>
      </c>
      <c r="D18" s="963" t="s">
        <v>159</v>
      </c>
      <c r="E18" s="963" t="s">
        <v>69</v>
      </c>
      <c r="F18" s="149" t="s">
        <v>162</v>
      </c>
      <c r="G18" s="160" t="s">
        <v>136</v>
      </c>
    </row>
    <row r="19" spans="1:7" s="54" customFormat="1" ht="31.5" x14ac:dyDescent="0.25">
      <c r="A19" s="1151"/>
      <c r="B19" s="1154"/>
      <c r="C19" s="148" t="s">
        <v>238</v>
      </c>
      <c r="D19" s="152" t="s">
        <v>159</v>
      </c>
      <c r="E19" s="143" t="s">
        <v>123</v>
      </c>
      <c r="F19" s="149"/>
      <c r="G19" s="160" t="s">
        <v>136</v>
      </c>
    </row>
    <row r="20" spans="1:7" s="54" customFormat="1" ht="31.5" x14ac:dyDescent="0.25">
      <c r="A20" s="1152"/>
      <c r="B20" s="1134"/>
      <c r="C20" s="150" t="s">
        <v>163</v>
      </c>
      <c r="D20" s="143" t="s">
        <v>159</v>
      </c>
      <c r="E20" s="143" t="s">
        <v>69</v>
      </c>
      <c r="F20" s="149" t="s">
        <v>164</v>
      </c>
      <c r="G20" s="158" t="s">
        <v>135</v>
      </c>
    </row>
    <row r="21" spans="1:7" s="54" customFormat="1" ht="39" customHeight="1" thickBot="1" x14ac:dyDescent="0.3">
      <c r="A21" s="1153"/>
      <c r="B21" s="1135"/>
      <c r="C21" s="151" t="s">
        <v>176</v>
      </c>
      <c r="D21" s="145" t="s">
        <v>159</v>
      </c>
      <c r="E21" s="966" t="s">
        <v>177</v>
      </c>
      <c r="F21" s="966"/>
      <c r="G21" s="956" t="s">
        <v>173</v>
      </c>
    </row>
    <row r="22" spans="1:7" s="54" customFormat="1" ht="31.5" x14ac:dyDescent="0.25">
      <c r="A22" s="1143">
        <v>956</v>
      </c>
      <c r="B22" s="1146" t="s">
        <v>126</v>
      </c>
      <c r="C22" s="1021" t="s">
        <v>202</v>
      </c>
      <c r="D22" s="967" t="s">
        <v>127</v>
      </c>
      <c r="E22" s="967" t="s">
        <v>69</v>
      </c>
      <c r="F22" s="967" t="s">
        <v>78</v>
      </c>
      <c r="G22" s="155" t="s">
        <v>136</v>
      </c>
    </row>
    <row r="23" spans="1:7" s="54" customFormat="1" ht="31.5" x14ac:dyDescent="0.25">
      <c r="A23" s="1144"/>
      <c r="B23" s="1147"/>
      <c r="C23" s="150" t="s">
        <v>564</v>
      </c>
      <c r="D23" s="964" t="s">
        <v>127</v>
      </c>
      <c r="E23" s="964" t="s">
        <v>73</v>
      </c>
      <c r="F23" s="964"/>
      <c r="G23" s="158" t="s">
        <v>135</v>
      </c>
    </row>
    <row r="24" spans="1:7" s="54" customFormat="1" ht="32.25" thickBot="1" x14ac:dyDescent="0.3">
      <c r="A24" s="1145"/>
      <c r="B24" s="1148"/>
      <c r="C24" s="146" t="s">
        <v>477</v>
      </c>
      <c r="D24" s="965" t="s">
        <v>127</v>
      </c>
      <c r="E24" s="965" t="s">
        <v>565</v>
      </c>
      <c r="F24" s="965"/>
      <c r="G24" s="157" t="s">
        <v>173</v>
      </c>
    </row>
    <row r="25" spans="1:7" s="54" customFormat="1" ht="27.6" customHeight="1" x14ac:dyDescent="0.25">
      <c r="A25" s="1143">
        <v>801</v>
      </c>
      <c r="B25" s="1146" t="s">
        <v>79</v>
      </c>
      <c r="C25" s="148" t="s">
        <v>80</v>
      </c>
      <c r="D25" s="149" t="s">
        <v>81</v>
      </c>
      <c r="E25" s="149" t="s">
        <v>82</v>
      </c>
      <c r="F25" s="149" t="s">
        <v>83</v>
      </c>
      <c r="G25" s="160" t="s">
        <v>136</v>
      </c>
    </row>
    <row r="26" spans="1:7" s="54" customFormat="1" ht="33" customHeight="1" x14ac:dyDescent="0.25">
      <c r="A26" s="1144"/>
      <c r="B26" s="1147"/>
      <c r="C26" s="150" t="s">
        <v>84</v>
      </c>
      <c r="D26" s="143" t="s">
        <v>81</v>
      </c>
      <c r="E26" s="143" t="s">
        <v>69</v>
      </c>
      <c r="F26" s="143" t="s">
        <v>83</v>
      </c>
      <c r="G26" s="158" t="s">
        <v>135</v>
      </c>
    </row>
    <row r="27" spans="1:7" s="54" customFormat="1" ht="32.25" thickBot="1" x14ac:dyDescent="0.3">
      <c r="A27" s="1144"/>
      <c r="B27" s="1147"/>
      <c r="C27" s="151" t="s">
        <v>239</v>
      </c>
      <c r="D27" s="225" t="s">
        <v>81</v>
      </c>
      <c r="E27" s="152" t="s">
        <v>178</v>
      </c>
      <c r="F27" s="152"/>
      <c r="G27" s="156" t="s">
        <v>173</v>
      </c>
    </row>
    <row r="28" spans="1:7" s="227" customFormat="1" ht="29.45" customHeight="1" x14ac:dyDescent="0.25">
      <c r="A28" s="1137">
        <v>903</v>
      </c>
      <c r="B28" s="1140" t="s">
        <v>120</v>
      </c>
      <c r="C28" s="722" t="s">
        <v>259</v>
      </c>
      <c r="D28" s="723" t="s">
        <v>120</v>
      </c>
      <c r="E28" s="723" t="s">
        <v>261</v>
      </c>
      <c r="F28" s="723"/>
      <c r="G28" s="724" t="s">
        <v>136</v>
      </c>
    </row>
    <row r="29" spans="1:7" s="228" customFormat="1" ht="31.15" customHeight="1" x14ac:dyDescent="0.25">
      <c r="A29" s="1138"/>
      <c r="B29" s="1141"/>
      <c r="C29" s="725" t="s">
        <v>138</v>
      </c>
      <c r="D29" s="726" t="s">
        <v>120</v>
      </c>
      <c r="E29" s="726" t="s">
        <v>139</v>
      </c>
      <c r="F29" s="726"/>
      <c r="G29" s="728" t="s">
        <v>135</v>
      </c>
    </row>
    <row r="30" spans="1:7" s="228" customFormat="1" ht="36.6" customHeight="1" thickBot="1" x14ac:dyDescent="0.3">
      <c r="A30" s="1139"/>
      <c r="B30" s="1142"/>
      <c r="C30" s="729" t="s">
        <v>258</v>
      </c>
      <c r="D30" s="730" t="s">
        <v>120</v>
      </c>
      <c r="E30" s="730" t="s">
        <v>260</v>
      </c>
      <c r="F30" s="730"/>
      <c r="G30" s="731" t="s">
        <v>173</v>
      </c>
    </row>
    <row r="31" spans="1:7" s="226" customFormat="1" ht="31.5" x14ac:dyDescent="0.25">
      <c r="A31" s="1137">
        <v>905</v>
      </c>
      <c r="B31" s="1140" t="s">
        <v>121</v>
      </c>
      <c r="C31" s="725" t="s">
        <v>154</v>
      </c>
      <c r="D31" s="726" t="s">
        <v>121</v>
      </c>
      <c r="E31" s="726" t="s">
        <v>155</v>
      </c>
      <c r="F31" s="726"/>
      <c r="G31" s="728" t="s">
        <v>136</v>
      </c>
    </row>
    <row r="32" spans="1:7" s="226" customFormat="1" ht="31.5" x14ac:dyDescent="0.25">
      <c r="A32" s="1138"/>
      <c r="B32" s="1141"/>
      <c r="C32" s="725" t="s">
        <v>156</v>
      </c>
      <c r="D32" s="726" t="s">
        <v>121</v>
      </c>
      <c r="E32" s="726" t="s">
        <v>122</v>
      </c>
      <c r="F32" s="726"/>
      <c r="G32" s="728" t="s">
        <v>135</v>
      </c>
    </row>
    <row r="33" spans="1:7" s="226" customFormat="1" ht="31.5" x14ac:dyDescent="0.25">
      <c r="A33" s="1138"/>
      <c r="B33" s="1141"/>
      <c r="C33" s="725" t="s">
        <v>262</v>
      </c>
      <c r="D33" s="726" t="s">
        <v>121</v>
      </c>
      <c r="E33" s="726" t="s">
        <v>263</v>
      </c>
      <c r="F33" s="726"/>
      <c r="G33" s="728" t="s">
        <v>135</v>
      </c>
    </row>
    <row r="34" spans="1:7" s="226" customFormat="1" ht="32.25" thickBot="1" x14ac:dyDescent="0.3">
      <c r="A34" s="1138"/>
      <c r="B34" s="1141"/>
      <c r="C34" s="732" t="s">
        <v>166</v>
      </c>
      <c r="D34" s="733" t="s">
        <v>121</v>
      </c>
      <c r="E34" s="733" t="s">
        <v>172</v>
      </c>
      <c r="F34" s="733"/>
      <c r="G34" s="734" t="s">
        <v>173</v>
      </c>
    </row>
    <row r="35" spans="1:7" s="54" customFormat="1" ht="31.5" x14ac:dyDescent="0.25">
      <c r="A35" s="1137">
        <v>892</v>
      </c>
      <c r="B35" s="1140" t="s">
        <v>86</v>
      </c>
      <c r="C35" s="722" t="s">
        <v>117</v>
      </c>
      <c r="D35" s="723" t="s">
        <v>86</v>
      </c>
      <c r="E35" s="723" t="s">
        <v>122</v>
      </c>
      <c r="F35" s="723" t="s">
        <v>87</v>
      </c>
      <c r="G35" s="724" t="s">
        <v>136</v>
      </c>
    </row>
    <row r="36" spans="1:7" s="54" customFormat="1" ht="31.5" x14ac:dyDescent="0.25">
      <c r="A36" s="1138"/>
      <c r="B36" s="1141"/>
      <c r="C36" s="725" t="s">
        <v>184</v>
      </c>
      <c r="D36" s="726" t="s">
        <v>86</v>
      </c>
      <c r="E36" s="726" t="s">
        <v>155</v>
      </c>
      <c r="F36" s="726"/>
      <c r="G36" s="728" t="s">
        <v>135</v>
      </c>
    </row>
    <row r="37" spans="1:7" s="54" customFormat="1" ht="32.25" thickBot="1" x14ac:dyDescent="0.3">
      <c r="A37" s="1139"/>
      <c r="B37" s="1142"/>
      <c r="C37" s="729" t="s">
        <v>179</v>
      </c>
      <c r="D37" s="730" t="s">
        <v>86</v>
      </c>
      <c r="E37" s="730" t="s">
        <v>180</v>
      </c>
      <c r="F37" s="730"/>
      <c r="G37" s="731" t="s">
        <v>173</v>
      </c>
    </row>
    <row r="38" spans="1:7" s="226" customFormat="1" ht="27.6" customHeight="1" x14ac:dyDescent="0.25">
      <c r="A38" s="1138">
        <v>913</v>
      </c>
      <c r="B38" s="1141" t="s">
        <v>88</v>
      </c>
      <c r="C38" s="735" t="s">
        <v>195</v>
      </c>
      <c r="D38" s="727" t="s">
        <v>88</v>
      </c>
      <c r="E38" s="727" t="s">
        <v>73</v>
      </c>
      <c r="F38" s="727" t="s">
        <v>89</v>
      </c>
      <c r="G38" s="736" t="s">
        <v>136</v>
      </c>
    </row>
    <row r="39" spans="1:7" s="226" customFormat="1" ht="27.6" customHeight="1" x14ac:dyDescent="0.25">
      <c r="A39" s="1138"/>
      <c r="B39" s="1141"/>
      <c r="C39" s="725" t="s">
        <v>165</v>
      </c>
      <c r="D39" s="726" t="s">
        <v>88</v>
      </c>
      <c r="E39" s="726" t="s">
        <v>172</v>
      </c>
      <c r="F39" s="726"/>
      <c r="G39" s="728" t="s">
        <v>135</v>
      </c>
    </row>
    <row r="40" spans="1:7" s="226" customFormat="1" ht="32.25" thickBot="1" x14ac:dyDescent="0.3">
      <c r="A40" s="1138"/>
      <c r="B40" s="1141"/>
      <c r="C40" s="732" t="s">
        <v>196</v>
      </c>
      <c r="D40" s="733" t="s">
        <v>88</v>
      </c>
      <c r="E40" s="733" t="s">
        <v>174</v>
      </c>
      <c r="F40" s="733"/>
      <c r="G40" s="734" t="s">
        <v>173</v>
      </c>
    </row>
    <row r="41" spans="1:7" s="226" customFormat="1" ht="30.6" customHeight="1" x14ac:dyDescent="0.25">
      <c r="A41" s="1137">
        <v>893</v>
      </c>
      <c r="B41" s="1140" t="s">
        <v>28</v>
      </c>
      <c r="C41" s="722" t="s">
        <v>90</v>
      </c>
      <c r="D41" s="723" t="s">
        <v>28</v>
      </c>
      <c r="E41" s="723" t="s">
        <v>69</v>
      </c>
      <c r="F41" s="723" t="s">
        <v>91</v>
      </c>
      <c r="G41" s="724" t="s">
        <v>136</v>
      </c>
    </row>
    <row r="42" spans="1:7" s="226" customFormat="1" ht="30.6" customHeight="1" x14ac:dyDescent="0.25">
      <c r="A42" s="1138"/>
      <c r="B42" s="1141"/>
      <c r="C42" s="725" t="s">
        <v>266</v>
      </c>
      <c r="D42" s="726" t="s">
        <v>28</v>
      </c>
      <c r="E42" s="726" t="s">
        <v>264</v>
      </c>
      <c r="F42" s="726"/>
      <c r="G42" s="728" t="s">
        <v>135</v>
      </c>
    </row>
    <row r="43" spans="1:7" s="226" customFormat="1" ht="31.9" customHeight="1" thickBot="1" x14ac:dyDescent="0.3">
      <c r="A43" s="1139"/>
      <c r="B43" s="1142"/>
      <c r="C43" s="729" t="s">
        <v>167</v>
      </c>
      <c r="D43" s="730" t="s">
        <v>28</v>
      </c>
      <c r="E43" s="730" t="s">
        <v>181</v>
      </c>
      <c r="F43" s="730"/>
      <c r="G43" s="731" t="s">
        <v>173</v>
      </c>
    </row>
    <row r="44" spans="1:7" s="54" customFormat="1" ht="30" customHeight="1" x14ac:dyDescent="0.25">
      <c r="A44" s="1138">
        <v>802</v>
      </c>
      <c r="B44" s="1141" t="s">
        <v>92</v>
      </c>
      <c r="C44" s="735" t="s">
        <v>265</v>
      </c>
      <c r="D44" s="727" t="s">
        <v>92</v>
      </c>
      <c r="E44" s="727" t="s">
        <v>69</v>
      </c>
      <c r="F44" s="727" t="s">
        <v>93</v>
      </c>
      <c r="G44" s="736" t="s">
        <v>136</v>
      </c>
    </row>
    <row r="45" spans="1:7" s="226" customFormat="1" ht="30.6" customHeight="1" x14ac:dyDescent="0.25">
      <c r="A45" s="1138"/>
      <c r="B45" s="1141"/>
      <c r="C45" s="725" t="s">
        <v>186</v>
      </c>
      <c r="D45" s="726" t="s">
        <v>92</v>
      </c>
      <c r="E45" s="726" t="s">
        <v>160</v>
      </c>
      <c r="F45" s="726"/>
      <c r="G45" s="728" t="s">
        <v>135</v>
      </c>
    </row>
    <row r="46" spans="1:7" s="226" customFormat="1" ht="32.25" thickBot="1" x14ac:dyDescent="0.3">
      <c r="A46" s="1139"/>
      <c r="B46" s="1142"/>
      <c r="C46" s="725" t="s">
        <v>182</v>
      </c>
      <c r="D46" s="726" t="s">
        <v>92</v>
      </c>
      <c r="E46" s="726" t="s">
        <v>174</v>
      </c>
      <c r="F46" s="726"/>
      <c r="G46" s="728" t="s">
        <v>173</v>
      </c>
    </row>
    <row r="47" spans="1:7" s="54" customFormat="1" ht="31.5" x14ac:dyDescent="0.25">
      <c r="A47" s="1143">
        <v>908</v>
      </c>
      <c r="B47" s="1146" t="s">
        <v>94</v>
      </c>
      <c r="C47" s="153" t="s">
        <v>129</v>
      </c>
      <c r="D47" s="142" t="s">
        <v>94</v>
      </c>
      <c r="E47" s="142" t="s">
        <v>85</v>
      </c>
      <c r="F47" s="142" t="s">
        <v>130</v>
      </c>
      <c r="G47" s="155" t="s">
        <v>136</v>
      </c>
    </row>
    <row r="48" spans="1:7" s="54" customFormat="1" ht="33" customHeight="1" x14ac:dyDescent="0.25">
      <c r="A48" s="1144"/>
      <c r="B48" s="1147"/>
      <c r="C48" s="150" t="s">
        <v>141</v>
      </c>
      <c r="D48" s="220" t="s">
        <v>94</v>
      </c>
      <c r="E48" s="220" t="s">
        <v>85</v>
      </c>
      <c r="F48" s="220" t="s">
        <v>130</v>
      </c>
      <c r="G48" s="158" t="s">
        <v>135</v>
      </c>
    </row>
    <row r="49" spans="1:7" s="54" customFormat="1" ht="32.25" thickBot="1" x14ac:dyDescent="0.3">
      <c r="A49" s="1145"/>
      <c r="B49" s="1148"/>
      <c r="C49" s="154" t="s">
        <v>149</v>
      </c>
      <c r="D49" s="218" t="s">
        <v>94</v>
      </c>
      <c r="E49" s="218" t="s">
        <v>85</v>
      </c>
      <c r="F49" s="218"/>
      <c r="G49" s="159" t="s">
        <v>173</v>
      </c>
    </row>
    <row r="50" spans="1:7" s="54" customFormat="1" ht="31.5" x14ac:dyDescent="0.25">
      <c r="A50" s="1144">
        <v>959</v>
      </c>
      <c r="B50" s="1147" t="s">
        <v>95</v>
      </c>
      <c r="C50" s="148" t="s">
        <v>96</v>
      </c>
      <c r="D50" s="219" t="s">
        <v>95</v>
      </c>
      <c r="E50" s="219" t="s">
        <v>69</v>
      </c>
      <c r="F50" s="219" t="s">
        <v>115</v>
      </c>
      <c r="G50" s="160" t="s">
        <v>136</v>
      </c>
    </row>
    <row r="51" spans="1:7" s="54" customFormat="1" ht="33" customHeight="1" x14ac:dyDescent="0.25">
      <c r="A51" s="1144"/>
      <c r="B51" s="1147"/>
      <c r="C51" s="150" t="s">
        <v>97</v>
      </c>
      <c r="D51" s="220" t="s">
        <v>95</v>
      </c>
      <c r="E51" s="220" t="s">
        <v>124</v>
      </c>
      <c r="F51" s="220"/>
      <c r="G51" s="158" t="s">
        <v>135</v>
      </c>
    </row>
    <row r="52" spans="1:7" s="54" customFormat="1" ht="32.25" thickBot="1" x14ac:dyDescent="0.3">
      <c r="A52" s="1145"/>
      <c r="B52" s="1148"/>
      <c r="C52" s="151" t="s">
        <v>148</v>
      </c>
      <c r="D52" s="217" t="s">
        <v>95</v>
      </c>
      <c r="E52" s="217" t="s">
        <v>172</v>
      </c>
      <c r="F52" s="217"/>
      <c r="G52" s="159" t="s">
        <v>173</v>
      </c>
    </row>
    <row r="53" spans="1:7" s="54" customFormat="1" ht="31.5" x14ac:dyDescent="0.25">
      <c r="A53" s="1143">
        <v>887</v>
      </c>
      <c r="B53" s="1146" t="s">
        <v>38</v>
      </c>
      <c r="C53" s="153" t="s">
        <v>98</v>
      </c>
      <c r="D53" s="142" t="s">
        <v>38</v>
      </c>
      <c r="E53" s="142" t="s">
        <v>85</v>
      </c>
      <c r="F53" s="142"/>
      <c r="G53" s="155" t="s">
        <v>136</v>
      </c>
    </row>
    <row r="54" spans="1:7" s="54" customFormat="1" ht="33" customHeight="1" x14ac:dyDescent="0.25">
      <c r="A54" s="1144"/>
      <c r="B54" s="1147"/>
      <c r="C54" s="150" t="s">
        <v>171</v>
      </c>
      <c r="D54" s="220" t="s">
        <v>38</v>
      </c>
      <c r="E54" s="220" t="s">
        <v>85</v>
      </c>
      <c r="F54" s="220"/>
      <c r="G54" s="158" t="s">
        <v>135</v>
      </c>
    </row>
    <row r="55" spans="1:7" s="54" customFormat="1" ht="32.25" thickBot="1" x14ac:dyDescent="0.3">
      <c r="A55" s="1145"/>
      <c r="B55" s="1148"/>
      <c r="C55" s="154" t="s">
        <v>251</v>
      </c>
      <c r="D55" s="218" t="s">
        <v>38</v>
      </c>
      <c r="E55" s="218" t="s">
        <v>252</v>
      </c>
      <c r="F55" s="218"/>
      <c r="G55" s="159" t="s">
        <v>173</v>
      </c>
    </row>
    <row r="56" spans="1:7" s="54" customFormat="1" ht="31.5" x14ac:dyDescent="0.25">
      <c r="A56" s="1143">
        <v>888</v>
      </c>
      <c r="B56" s="1146" t="s">
        <v>99</v>
      </c>
      <c r="C56" s="153" t="s">
        <v>253</v>
      </c>
      <c r="D56" s="142" t="s">
        <v>99</v>
      </c>
      <c r="E56" s="142" t="s">
        <v>254</v>
      </c>
      <c r="F56" s="142"/>
      <c r="G56" s="155" t="s">
        <v>136</v>
      </c>
    </row>
    <row r="57" spans="1:7" s="54" customFormat="1" ht="31.5" x14ac:dyDescent="0.25">
      <c r="A57" s="1144"/>
      <c r="B57" s="1147"/>
      <c r="C57" s="150" t="s">
        <v>255</v>
      </c>
      <c r="D57" s="220" t="s">
        <v>99</v>
      </c>
      <c r="E57" s="220" t="s">
        <v>254</v>
      </c>
      <c r="F57" s="220"/>
      <c r="G57" s="158" t="s">
        <v>135</v>
      </c>
    </row>
    <row r="58" spans="1:7" s="54" customFormat="1" ht="32.25" thickBot="1" x14ac:dyDescent="0.3">
      <c r="A58" s="1144"/>
      <c r="B58" s="1147"/>
      <c r="C58" s="151" t="s">
        <v>150</v>
      </c>
      <c r="D58" s="953" t="s">
        <v>99</v>
      </c>
      <c r="E58" s="953" t="s">
        <v>252</v>
      </c>
      <c r="F58" s="953"/>
      <c r="G58" s="956" t="s">
        <v>173</v>
      </c>
    </row>
    <row r="59" spans="1:7" s="54" customFormat="1" ht="31.5" x14ac:dyDescent="0.25">
      <c r="A59" s="1129">
        <v>869</v>
      </c>
      <c r="B59" s="1133" t="s">
        <v>151</v>
      </c>
      <c r="C59" s="153" t="s">
        <v>256</v>
      </c>
      <c r="D59" s="142" t="s">
        <v>151</v>
      </c>
      <c r="E59" s="142" t="s">
        <v>73</v>
      </c>
      <c r="F59" s="142" t="s">
        <v>153</v>
      </c>
      <c r="G59" s="155" t="s">
        <v>136</v>
      </c>
    </row>
    <row r="60" spans="1:7" s="54" customFormat="1" ht="31.5" x14ac:dyDescent="0.25">
      <c r="A60" s="1130"/>
      <c r="B60" s="1134"/>
      <c r="C60" s="150" t="s">
        <v>152</v>
      </c>
      <c r="D60" s="954" t="s">
        <v>151</v>
      </c>
      <c r="E60" s="954" t="s">
        <v>257</v>
      </c>
      <c r="F60" s="954" t="s">
        <v>153</v>
      </c>
      <c r="G60" s="158" t="s">
        <v>135</v>
      </c>
    </row>
    <row r="61" spans="1:7" s="54" customFormat="1" ht="31.5" x14ac:dyDescent="0.25">
      <c r="A61" s="1130"/>
      <c r="B61" s="1134"/>
      <c r="C61" s="150" t="s">
        <v>183</v>
      </c>
      <c r="D61" s="954" t="s">
        <v>151</v>
      </c>
      <c r="E61" s="954" t="s">
        <v>122</v>
      </c>
      <c r="F61" s="954"/>
      <c r="G61" s="158" t="s">
        <v>173</v>
      </c>
    </row>
    <row r="62" spans="1:7" s="54" customFormat="1" ht="31.5" x14ac:dyDescent="0.25">
      <c r="A62" s="1131"/>
      <c r="B62" s="1135"/>
      <c r="C62" s="144" t="s">
        <v>516</v>
      </c>
      <c r="D62" s="964" t="s">
        <v>151</v>
      </c>
      <c r="E62" s="145" t="s">
        <v>124</v>
      </c>
      <c r="F62" s="145"/>
      <c r="G62" s="158" t="s">
        <v>173</v>
      </c>
    </row>
    <row r="63" spans="1:7" s="54" customFormat="1" ht="32.25" thickBot="1" x14ac:dyDescent="0.3">
      <c r="A63" s="1132"/>
      <c r="B63" s="1136"/>
      <c r="C63" s="146" t="s">
        <v>561</v>
      </c>
      <c r="D63" s="955" t="s">
        <v>151</v>
      </c>
      <c r="E63" s="955" t="s">
        <v>562</v>
      </c>
      <c r="F63" s="955"/>
      <c r="G63" s="157" t="s">
        <v>173</v>
      </c>
    </row>
    <row r="64" spans="1:7" x14ac:dyDescent="0.2">
      <c r="A64" s="51"/>
    </row>
    <row r="65" spans="1:3" x14ac:dyDescent="0.2">
      <c r="A65" s="51"/>
    </row>
    <row r="66" spans="1:3" x14ac:dyDescent="0.2">
      <c r="A66" s="51"/>
    </row>
    <row r="67" spans="1:3" x14ac:dyDescent="0.2">
      <c r="A67" s="51"/>
    </row>
    <row r="68" spans="1:3" x14ac:dyDescent="0.2">
      <c r="A68" s="51"/>
    </row>
    <row r="69" spans="1:3" x14ac:dyDescent="0.2">
      <c r="A69" s="51"/>
      <c r="C69" s="50"/>
    </row>
    <row r="70" spans="1:3" x14ac:dyDescent="0.2">
      <c r="A70" s="51"/>
      <c r="C70" s="50"/>
    </row>
    <row r="71" spans="1:3" x14ac:dyDescent="0.2">
      <c r="A71" s="51"/>
      <c r="C71" s="50"/>
    </row>
    <row r="72" spans="1:3" x14ac:dyDescent="0.2">
      <c r="A72" s="51"/>
      <c r="C72" s="50"/>
    </row>
    <row r="73" spans="1:3" x14ac:dyDescent="0.2">
      <c r="A73" s="51"/>
      <c r="C73" s="50"/>
    </row>
    <row r="74" spans="1:3" x14ac:dyDescent="0.2">
      <c r="A74" s="51"/>
      <c r="C74" s="50"/>
    </row>
    <row r="75" spans="1:3" x14ac:dyDescent="0.2">
      <c r="A75" s="51"/>
      <c r="C75" s="50"/>
    </row>
    <row r="76" spans="1:3" x14ac:dyDescent="0.2">
      <c r="A76" s="51"/>
      <c r="C76" s="50"/>
    </row>
  </sheetData>
  <protectedRanges>
    <protectedRange sqref="G1" name="Диапазон1_1_1_1"/>
  </protectedRanges>
  <mergeCells count="40">
    <mergeCell ref="A28:A30"/>
    <mergeCell ref="B28:B30"/>
    <mergeCell ref="A18:A21"/>
    <mergeCell ref="B18:B21"/>
    <mergeCell ref="A22:A24"/>
    <mergeCell ref="B22:B24"/>
    <mergeCell ref="A25:A27"/>
    <mergeCell ref="B25:B27"/>
    <mergeCell ref="A9:A11"/>
    <mergeCell ref="B9:B11"/>
    <mergeCell ref="A12:A14"/>
    <mergeCell ref="B12:B14"/>
    <mergeCell ref="A15:A17"/>
    <mergeCell ref="B15:B17"/>
    <mergeCell ref="D1:F1"/>
    <mergeCell ref="A3:A5"/>
    <mergeCell ref="B3:B5"/>
    <mergeCell ref="A6:A8"/>
    <mergeCell ref="B6:B8"/>
    <mergeCell ref="A1:B1"/>
    <mergeCell ref="A35:A37"/>
    <mergeCell ref="B35:B37"/>
    <mergeCell ref="A38:A40"/>
    <mergeCell ref="B38:B40"/>
    <mergeCell ref="A31:A34"/>
    <mergeCell ref="B31:B34"/>
    <mergeCell ref="A59:A63"/>
    <mergeCell ref="B59:B63"/>
    <mergeCell ref="A41:A43"/>
    <mergeCell ref="B41:B43"/>
    <mergeCell ref="A44:A46"/>
    <mergeCell ref="B44:B46"/>
    <mergeCell ref="A47:A49"/>
    <mergeCell ref="B47:B49"/>
    <mergeCell ref="A50:A52"/>
    <mergeCell ref="B50:B52"/>
    <mergeCell ref="A53:A55"/>
    <mergeCell ref="B53:B55"/>
    <mergeCell ref="A56:A58"/>
    <mergeCell ref="B56:B58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6"/>
  <sheetViews>
    <sheetView topLeftCell="A4" workbookViewId="0">
      <selection activeCell="D20" sqref="D20"/>
    </sheetView>
  </sheetViews>
  <sheetFormatPr defaultColWidth="8.85546875" defaultRowHeight="12.75" x14ac:dyDescent="0.25"/>
  <cols>
    <col min="1" max="1" width="17.42578125" style="637" bestFit="1" customWidth="1"/>
    <col min="2" max="2" width="37" style="721" customWidth="1"/>
    <col min="3" max="3" width="15.7109375" style="637" customWidth="1"/>
    <col min="4" max="4" width="21.7109375" style="637" customWidth="1"/>
    <col min="5" max="5" width="19.28515625" style="637" customWidth="1"/>
    <col min="6" max="6" width="20.7109375" style="707" customWidth="1"/>
    <col min="7" max="7" width="18.42578125" style="637" customWidth="1"/>
    <col min="8" max="8" width="20.7109375" style="637" customWidth="1"/>
    <col min="9" max="9" width="18.7109375" style="707" customWidth="1"/>
    <col min="10" max="16384" width="8.85546875" style="637"/>
  </cols>
  <sheetData>
    <row r="2" spans="1:9" ht="19.5" thickBot="1" x14ac:dyDescent="0.3">
      <c r="A2" s="634" t="s">
        <v>342</v>
      </c>
      <c r="B2" s="635" t="s">
        <v>343</v>
      </c>
      <c r="C2" s="635">
        <v>102</v>
      </c>
      <c r="D2" s="635"/>
      <c r="E2" s="635"/>
      <c r="F2" s="636"/>
      <c r="G2" s="635"/>
      <c r="H2" s="635"/>
      <c r="I2" s="636">
        <v>2023</v>
      </c>
    </row>
    <row r="3" spans="1:9" s="643" customFormat="1" ht="14.45" customHeight="1" x14ac:dyDescent="0.25">
      <c r="A3" s="638"/>
      <c r="B3" s="639"/>
      <c r="C3" s="640"/>
      <c r="D3" s="641" t="s">
        <v>198</v>
      </c>
      <c r="E3" s="1155" t="s">
        <v>204</v>
      </c>
      <c r="F3" s="1156"/>
      <c r="G3" s="1155" t="s">
        <v>212</v>
      </c>
      <c r="H3" s="1157"/>
      <c r="I3" s="642" t="s">
        <v>214</v>
      </c>
    </row>
    <row r="4" spans="1:9" s="643" customFormat="1" ht="13.5" thickBot="1" x14ac:dyDescent="0.3">
      <c r="A4" s="644" t="s">
        <v>56</v>
      </c>
      <c r="B4" s="645" t="s">
        <v>344</v>
      </c>
      <c r="C4" s="646" t="s">
        <v>63</v>
      </c>
      <c r="D4" s="647" t="s">
        <v>345</v>
      </c>
      <c r="E4" s="644" t="s">
        <v>346</v>
      </c>
      <c r="F4" s="648" t="s">
        <v>347</v>
      </c>
      <c r="G4" s="644" t="s">
        <v>345</v>
      </c>
      <c r="H4" s="646" t="s">
        <v>348</v>
      </c>
      <c r="I4" s="649" t="s">
        <v>347</v>
      </c>
    </row>
    <row r="5" spans="1:9" ht="17.45" customHeight="1" x14ac:dyDescent="0.25">
      <c r="A5" s="650" t="s">
        <v>189</v>
      </c>
      <c r="B5" s="996" t="s">
        <v>349</v>
      </c>
      <c r="C5" s="651" t="s">
        <v>350</v>
      </c>
      <c r="D5" s="652"/>
      <c r="E5" s="653" t="s">
        <v>351</v>
      </c>
      <c r="F5" s="654"/>
      <c r="G5" s="655"/>
      <c r="H5" s="653" t="s">
        <v>351</v>
      </c>
      <c r="I5" s="656"/>
    </row>
    <row r="6" spans="1:9" s="663" customFormat="1" ht="17.45" customHeight="1" x14ac:dyDescent="0.25">
      <c r="A6" s="657" t="s">
        <v>189</v>
      </c>
      <c r="B6" s="995" t="s">
        <v>258</v>
      </c>
      <c r="C6" s="658" t="s">
        <v>352</v>
      </c>
      <c r="D6" s="659"/>
      <c r="E6" s="653" t="s">
        <v>351</v>
      </c>
      <c r="F6" s="660"/>
      <c r="G6" s="661"/>
      <c r="H6" s="653" t="s">
        <v>351</v>
      </c>
      <c r="I6" s="662"/>
    </row>
    <row r="7" spans="1:9" s="663" customFormat="1" ht="17.45" customHeight="1" x14ac:dyDescent="0.25">
      <c r="A7" s="657" t="s">
        <v>189</v>
      </c>
      <c r="B7" s="995" t="s">
        <v>353</v>
      </c>
      <c r="C7" s="658" t="s">
        <v>352</v>
      </c>
      <c r="D7" s="659"/>
      <c r="E7" s="653" t="s">
        <v>351</v>
      </c>
      <c r="F7" s="660"/>
      <c r="G7" s="661"/>
      <c r="H7" s="653" t="s">
        <v>351</v>
      </c>
      <c r="I7" s="662"/>
    </row>
    <row r="8" spans="1:9" s="663" customFormat="1" ht="17.45" customHeight="1" x14ac:dyDescent="0.25">
      <c r="A8" s="657" t="s">
        <v>189</v>
      </c>
      <c r="B8" s="997" t="s">
        <v>530</v>
      </c>
      <c r="C8" s="658" t="s">
        <v>355</v>
      </c>
      <c r="D8" s="659"/>
      <c r="E8" s="653" t="s">
        <v>351</v>
      </c>
      <c r="F8" s="660"/>
      <c r="G8" s="661"/>
      <c r="H8" s="653" t="s">
        <v>351</v>
      </c>
      <c r="I8" s="662"/>
    </row>
    <row r="9" spans="1:9" ht="17.45" customHeight="1" x14ac:dyDescent="0.25">
      <c r="A9" s="657" t="s">
        <v>189</v>
      </c>
      <c r="B9" s="995" t="s">
        <v>356</v>
      </c>
      <c r="C9" s="658" t="s">
        <v>357</v>
      </c>
      <c r="D9" s="664"/>
      <c r="E9" s="665" t="s">
        <v>358</v>
      </c>
      <c r="F9" s="666"/>
      <c r="G9" s="667"/>
      <c r="H9" s="665" t="s">
        <v>358</v>
      </c>
      <c r="I9" s="668"/>
    </row>
    <row r="10" spans="1:9" s="663" customFormat="1" ht="17.45" customHeight="1" x14ac:dyDescent="0.25">
      <c r="A10" s="657" t="s">
        <v>189</v>
      </c>
      <c r="B10" s="998" t="s">
        <v>166</v>
      </c>
      <c r="C10" s="658" t="s">
        <v>357</v>
      </c>
      <c r="D10" s="664"/>
      <c r="E10" s="665" t="s">
        <v>358</v>
      </c>
      <c r="F10" s="660"/>
      <c r="G10" s="661"/>
      <c r="H10" s="665" t="s">
        <v>358</v>
      </c>
      <c r="I10" s="669"/>
    </row>
    <row r="11" spans="1:9" ht="17.45" customHeight="1" x14ac:dyDescent="0.25">
      <c r="A11" s="657" t="s">
        <v>189</v>
      </c>
      <c r="B11" s="995" t="s">
        <v>360</v>
      </c>
      <c r="C11" s="670" t="s">
        <v>32</v>
      </c>
      <c r="D11" s="659"/>
      <c r="E11" s="671" t="s">
        <v>361</v>
      </c>
      <c r="F11" s="666"/>
      <c r="G11" s="667"/>
      <c r="H11" s="671" t="s">
        <v>361</v>
      </c>
      <c r="I11" s="668"/>
    </row>
    <row r="12" spans="1:9" s="663" customFormat="1" ht="17.45" customHeight="1" x14ac:dyDescent="0.25">
      <c r="A12" s="657" t="s">
        <v>189</v>
      </c>
      <c r="B12" s="995" t="s">
        <v>362</v>
      </c>
      <c r="C12" s="658" t="s">
        <v>28</v>
      </c>
      <c r="D12" s="659"/>
      <c r="E12" s="671" t="s">
        <v>361</v>
      </c>
      <c r="F12" s="660"/>
      <c r="G12" s="661"/>
      <c r="H12" s="671" t="s">
        <v>361</v>
      </c>
      <c r="I12" s="662"/>
    </row>
    <row r="13" spans="1:9" s="663" customFormat="1" ht="17.45" customHeight="1" x14ac:dyDescent="0.25">
      <c r="A13" s="657" t="s">
        <v>189</v>
      </c>
      <c r="B13" s="995" t="s">
        <v>363</v>
      </c>
      <c r="C13" s="658" t="s">
        <v>28</v>
      </c>
      <c r="D13" s="659"/>
      <c r="E13" s="671" t="s">
        <v>361</v>
      </c>
      <c r="F13" s="660"/>
      <c r="G13" s="661"/>
      <c r="H13" s="671" t="s">
        <v>361</v>
      </c>
      <c r="I13" s="662"/>
    </row>
    <row r="14" spans="1:9" s="663" customFormat="1" ht="17.45" customHeight="1" x14ac:dyDescent="0.25">
      <c r="A14" s="657" t="s">
        <v>189</v>
      </c>
      <c r="B14" s="995" t="s">
        <v>364</v>
      </c>
      <c r="C14" s="658" t="s">
        <v>28</v>
      </c>
      <c r="D14" s="659"/>
      <c r="E14" s="671" t="s">
        <v>361</v>
      </c>
      <c r="F14" s="660"/>
      <c r="G14" s="661"/>
      <c r="H14" s="671" t="s">
        <v>361</v>
      </c>
      <c r="I14" s="662"/>
    </row>
    <row r="15" spans="1:9" s="663" customFormat="1" ht="17.45" customHeight="1" x14ac:dyDescent="0.25">
      <c r="A15" s="657" t="s">
        <v>189</v>
      </c>
      <c r="B15" s="995" t="s">
        <v>365</v>
      </c>
      <c r="C15" s="658" t="s">
        <v>28</v>
      </c>
      <c r="D15" s="659"/>
      <c r="E15" s="671" t="s">
        <v>361</v>
      </c>
      <c r="F15" s="660"/>
      <c r="G15" s="661"/>
      <c r="H15" s="671" t="s">
        <v>361</v>
      </c>
      <c r="I15" s="662"/>
    </row>
    <row r="16" spans="1:9" s="663" customFormat="1" ht="17.45" customHeight="1" x14ac:dyDescent="0.25">
      <c r="A16" s="657" t="s">
        <v>189</v>
      </c>
      <c r="B16" s="995" t="s">
        <v>167</v>
      </c>
      <c r="C16" s="658" t="s">
        <v>28</v>
      </c>
      <c r="D16" s="659"/>
      <c r="E16" s="671" t="s">
        <v>361</v>
      </c>
      <c r="F16" s="660"/>
      <c r="G16" s="661"/>
      <c r="H16" s="671" t="s">
        <v>361</v>
      </c>
      <c r="I16" s="662"/>
    </row>
    <row r="17" spans="1:9" s="663" customFormat="1" ht="17.45" customHeight="1" x14ac:dyDescent="0.25">
      <c r="A17" s="657" t="s">
        <v>189</v>
      </c>
      <c r="B17" s="995" t="s">
        <v>366</v>
      </c>
      <c r="C17" s="658" t="s">
        <v>28</v>
      </c>
      <c r="D17" s="659"/>
      <c r="E17" s="671" t="s">
        <v>361</v>
      </c>
      <c r="F17" s="660"/>
      <c r="G17" s="661"/>
      <c r="H17" s="671" t="s">
        <v>361</v>
      </c>
      <c r="I17" s="669"/>
    </row>
    <row r="18" spans="1:9" ht="17.45" customHeight="1" x14ac:dyDescent="0.25">
      <c r="A18" s="657" t="s">
        <v>189</v>
      </c>
      <c r="B18" s="995" t="s">
        <v>367</v>
      </c>
      <c r="C18" s="672" t="s">
        <v>25</v>
      </c>
      <c r="D18" s="659"/>
      <c r="E18" s="671" t="s">
        <v>361</v>
      </c>
      <c r="F18" s="660"/>
      <c r="G18" s="673"/>
      <c r="H18" s="671" t="s">
        <v>361</v>
      </c>
      <c r="I18" s="668"/>
    </row>
    <row r="19" spans="1:9" ht="17.45" customHeight="1" x14ac:dyDescent="0.25">
      <c r="A19" s="657" t="s">
        <v>189</v>
      </c>
      <c r="B19" s="995" t="s">
        <v>368</v>
      </c>
      <c r="C19" s="670" t="s">
        <v>27</v>
      </c>
      <c r="D19" s="659"/>
      <c r="E19" s="674" t="s">
        <v>369</v>
      </c>
      <c r="F19" s="666"/>
      <c r="G19" s="667"/>
      <c r="H19" s="674" t="s">
        <v>369</v>
      </c>
      <c r="I19" s="668"/>
    </row>
    <row r="20" spans="1:9" s="663" customFormat="1" ht="17.45" customHeight="1" x14ac:dyDescent="0.25">
      <c r="A20" s="999" t="s">
        <v>189</v>
      </c>
      <c r="B20" s="994" t="s">
        <v>563</v>
      </c>
      <c r="C20" s="1000" t="s">
        <v>396</v>
      </c>
      <c r="D20" s="1001"/>
      <c r="E20" s="1002" t="s">
        <v>369</v>
      </c>
      <c r="F20" s="660"/>
      <c r="G20" s="661"/>
      <c r="H20" s="674" t="s">
        <v>369</v>
      </c>
      <c r="I20" s="669"/>
    </row>
    <row r="21" spans="1:9" s="663" customFormat="1" ht="17.45" customHeight="1" x14ac:dyDescent="0.25">
      <c r="A21" s="657" t="s">
        <v>189</v>
      </c>
      <c r="B21" s="995" t="s">
        <v>408</v>
      </c>
      <c r="C21" s="658" t="s">
        <v>36</v>
      </c>
      <c r="D21" s="659"/>
      <c r="E21" s="674" t="s">
        <v>369</v>
      </c>
      <c r="F21" s="666"/>
      <c r="G21" s="675"/>
      <c r="H21" s="674" t="s">
        <v>369</v>
      </c>
      <c r="I21" s="662"/>
    </row>
    <row r="22" spans="1:9" ht="17.45" customHeight="1" thickBot="1" x14ac:dyDescent="0.3">
      <c r="A22" s="969" t="s">
        <v>189</v>
      </c>
      <c r="B22" s="998" t="s">
        <v>359</v>
      </c>
      <c r="C22" s="694" t="s">
        <v>29</v>
      </c>
      <c r="D22" s="677"/>
      <c r="E22" s="678" t="s">
        <v>369</v>
      </c>
      <c r="F22" s="679"/>
      <c r="G22" s="680"/>
      <c r="H22" s="678" t="s">
        <v>369</v>
      </c>
      <c r="I22" s="681"/>
    </row>
    <row r="23" spans="1:9" ht="15.75" x14ac:dyDescent="0.25">
      <c r="A23" s="970" t="s">
        <v>6</v>
      </c>
      <c r="B23" s="996" t="s">
        <v>370</v>
      </c>
      <c r="C23" s="971" t="s">
        <v>350</v>
      </c>
      <c r="D23" s="653" t="s">
        <v>351</v>
      </c>
      <c r="E23" s="682"/>
      <c r="F23" s="683"/>
      <c r="G23" s="684"/>
      <c r="H23" s="685"/>
      <c r="I23" s="686"/>
    </row>
    <row r="24" spans="1:9" ht="15.75" x14ac:dyDescent="0.25">
      <c r="A24" s="687" t="s">
        <v>6</v>
      </c>
      <c r="B24" s="1003" t="s">
        <v>371</v>
      </c>
      <c r="C24" s="972" t="s">
        <v>352</v>
      </c>
      <c r="D24" s="653" t="s">
        <v>351</v>
      </c>
      <c r="E24" s="688"/>
      <c r="F24" s="689"/>
      <c r="G24" s="690"/>
      <c r="H24" s="691"/>
      <c r="I24" s="668"/>
    </row>
    <row r="25" spans="1:9" ht="15.75" x14ac:dyDescent="0.25">
      <c r="A25" s="687" t="s">
        <v>6</v>
      </c>
      <c r="B25" s="995" t="s">
        <v>372</v>
      </c>
      <c r="C25" s="972" t="s">
        <v>352</v>
      </c>
      <c r="D25" s="653" t="s">
        <v>351</v>
      </c>
      <c r="E25" s="688"/>
      <c r="F25" s="689"/>
      <c r="G25" s="690"/>
      <c r="H25" s="691"/>
      <c r="I25" s="668"/>
    </row>
    <row r="26" spans="1:9" ht="15.75" x14ac:dyDescent="0.25">
      <c r="A26" s="687" t="s">
        <v>6</v>
      </c>
      <c r="B26" s="1003" t="s">
        <v>373</v>
      </c>
      <c r="C26" s="972" t="s">
        <v>29</v>
      </c>
      <c r="D26" s="653" t="s">
        <v>351</v>
      </c>
      <c r="E26" s="688"/>
      <c r="F26" s="689"/>
      <c r="G26" s="690"/>
      <c r="H26" s="691"/>
      <c r="I26" s="668"/>
    </row>
    <row r="27" spans="1:9" ht="15.75" x14ac:dyDescent="0.25">
      <c r="A27" s="687" t="s">
        <v>6</v>
      </c>
      <c r="B27" s="1003" t="s">
        <v>354</v>
      </c>
      <c r="C27" s="972" t="s">
        <v>35</v>
      </c>
      <c r="D27" s="653" t="s">
        <v>351</v>
      </c>
      <c r="E27" s="688"/>
      <c r="F27" s="689"/>
      <c r="G27" s="690"/>
      <c r="H27" s="691"/>
      <c r="I27" s="668"/>
    </row>
    <row r="28" spans="1:9" ht="15.75" x14ac:dyDescent="0.25">
      <c r="A28" s="687" t="s">
        <v>6</v>
      </c>
      <c r="B28" s="1003" t="s">
        <v>566</v>
      </c>
      <c r="C28" s="973" t="s">
        <v>32</v>
      </c>
      <c r="D28" s="692" t="s">
        <v>369</v>
      </c>
      <c r="E28" s="688"/>
      <c r="F28" s="689"/>
      <c r="G28" s="690"/>
      <c r="H28" s="691"/>
      <c r="I28" s="668"/>
    </row>
    <row r="29" spans="1:9" ht="15.75" x14ac:dyDescent="0.25">
      <c r="A29" s="687" t="s">
        <v>6</v>
      </c>
      <c r="B29" s="1003" t="s">
        <v>374</v>
      </c>
      <c r="C29" s="973" t="s">
        <v>24</v>
      </c>
      <c r="D29" s="692" t="s">
        <v>369</v>
      </c>
      <c r="E29" s="688"/>
      <c r="F29" s="689"/>
      <c r="G29" s="690"/>
      <c r="H29" s="691"/>
      <c r="I29" s="668"/>
    </row>
    <row r="30" spans="1:9" ht="15.75" x14ac:dyDescent="0.25">
      <c r="A30" s="687" t="s">
        <v>6</v>
      </c>
      <c r="B30" s="1003" t="s">
        <v>375</v>
      </c>
      <c r="C30" s="973" t="s">
        <v>24</v>
      </c>
      <c r="D30" s="692" t="s">
        <v>369</v>
      </c>
      <c r="E30" s="688"/>
      <c r="F30" s="689"/>
      <c r="G30" s="690"/>
      <c r="H30" s="691"/>
      <c r="I30" s="668"/>
    </row>
    <row r="31" spans="1:9" ht="15.75" x14ac:dyDescent="0.25">
      <c r="A31" s="687" t="s">
        <v>6</v>
      </c>
      <c r="B31" s="1003" t="s">
        <v>376</v>
      </c>
      <c r="C31" s="973" t="s">
        <v>33</v>
      </c>
      <c r="D31" s="692" t="s">
        <v>369</v>
      </c>
      <c r="E31" s="688"/>
      <c r="F31" s="689"/>
      <c r="G31" s="690"/>
      <c r="H31" s="691"/>
      <c r="I31" s="668"/>
    </row>
    <row r="32" spans="1:9" ht="15.75" x14ac:dyDescent="0.25">
      <c r="A32" s="687" t="s">
        <v>6</v>
      </c>
      <c r="B32" s="1003" t="s">
        <v>377</v>
      </c>
      <c r="C32" s="972" t="s">
        <v>357</v>
      </c>
      <c r="D32" s="692" t="s">
        <v>369</v>
      </c>
      <c r="E32" s="688"/>
      <c r="F32" s="689"/>
      <c r="G32" s="690"/>
      <c r="H32" s="691"/>
      <c r="I32" s="668"/>
    </row>
    <row r="33" spans="1:9" ht="15.75" x14ac:dyDescent="0.25">
      <c r="A33" s="687" t="s">
        <v>6</v>
      </c>
      <c r="B33" s="1003" t="s">
        <v>378</v>
      </c>
      <c r="C33" s="972" t="s">
        <v>355</v>
      </c>
      <c r="D33" s="693" t="s">
        <v>361</v>
      </c>
      <c r="E33" s="688"/>
      <c r="F33" s="689"/>
      <c r="G33" s="690"/>
      <c r="H33" s="691"/>
      <c r="I33" s="668"/>
    </row>
    <row r="34" spans="1:9" ht="15.75" x14ac:dyDescent="0.25">
      <c r="A34" s="687" t="s">
        <v>6</v>
      </c>
      <c r="B34" s="1003" t="s">
        <v>379</v>
      </c>
      <c r="C34" s="972" t="s">
        <v>28</v>
      </c>
      <c r="D34" s="693" t="s">
        <v>361</v>
      </c>
      <c r="E34" s="688"/>
      <c r="F34" s="689"/>
      <c r="G34" s="690"/>
      <c r="H34" s="691"/>
      <c r="I34" s="668"/>
    </row>
    <row r="35" spans="1:9" ht="15.75" x14ac:dyDescent="0.25">
      <c r="A35" s="687"/>
      <c r="B35" s="1005" t="s">
        <v>403</v>
      </c>
      <c r="C35" s="972" t="s">
        <v>27</v>
      </c>
      <c r="D35" s="693" t="s">
        <v>361</v>
      </c>
      <c r="E35" s="688"/>
      <c r="F35" s="689"/>
      <c r="G35" s="690"/>
      <c r="H35" s="691"/>
      <c r="I35" s="668"/>
    </row>
    <row r="36" spans="1:9" ht="15.75" x14ac:dyDescent="0.25">
      <c r="A36" s="687"/>
      <c r="B36" s="1005" t="s">
        <v>401</v>
      </c>
      <c r="C36" s="972" t="s">
        <v>27</v>
      </c>
      <c r="D36" s="693" t="s">
        <v>361</v>
      </c>
      <c r="E36" s="688"/>
      <c r="F36" s="689"/>
      <c r="G36" s="690"/>
      <c r="H36" s="691"/>
      <c r="I36" s="668"/>
    </row>
    <row r="37" spans="1:9" ht="15.75" x14ac:dyDescent="0.25">
      <c r="A37" s="687" t="s">
        <v>6</v>
      </c>
      <c r="B37" s="995" t="s">
        <v>380</v>
      </c>
      <c r="C37" s="972" t="s">
        <v>28</v>
      </c>
      <c r="D37" s="693" t="s">
        <v>361</v>
      </c>
      <c r="E37" s="688"/>
      <c r="F37" s="689"/>
      <c r="G37" s="690"/>
      <c r="H37" s="691"/>
      <c r="I37" s="668"/>
    </row>
    <row r="38" spans="1:9" ht="16.5" thickBot="1" x14ac:dyDescent="0.3">
      <c r="A38" s="974" t="s">
        <v>6</v>
      </c>
      <c r="B38" s="1004" t="s">
        <v>381</v>
      </c>
      <c r="C38" s="975" t="s">
        <v>28</v>
      </c>
      <c r="D38" s="693" t="s">
        <v>361</v>
      </c>
      <c r="E38" s="695"/>
      <c r="F38" s="696"/>
      <c r="G38" s="697"/>
      <c r="H38" s="698"/>
      <c r="I38" s="699"/>
    </row>
    <row r="39" spans="1:9" s="707" customFormat="1" ht="17.45" customHeight="1" x14ac:dyDescent="0.25">
      <c r="A39" s="700" t="s">
        <v>7</v>
      </c>
      <c r="B39" s="996" t="s">
        <v>382</v>
      </c>
      <c r="C39" s="701" t="s">
        <v>352</v>
      </c>
      <c r="D39" s="656"/>
      <c r="E39" s="702"/>
      <c r="F39" s="703" t="s">
        <v>361</v>
      </c>
      <c r="G39" s="704"/>
      <c r="H39" s="705"/>
      <c r="I39" s="706" t="s">
        <v>361</v>
      </c>
    </row>
    <row r="40" spans="1:9" s="707" customFormat="1" ht="17.45" customHeight="1" x14ac:dyDescent="0.25">
      <c r="A40" s="708" t="s">
        <v>7</v>
      </c>
      <c r="B40" s="995" t="s">
        <v>383</v>
      </c>
      <c r="C40" s="670" t="s">
        <v>28</v>
      </c>
      <c r="D40" s="668"/>
      <c r="E40" s="688"/>
      <c r="F40" s="709" t="s">
        <v>361</v>
      </c>
      <c r="G40" s="710"/>
      <c r="H40" s="711"/>
      <c r="I40" s="671" t="s">
        <v>361</v>
      </c>
    </row>
    <row r="41" spans="1:9" s="707" customFormat="1" ht="17.45" customHeight="1" x14ac:dyDescent="0.25">
      <c r="A41" s="708" t="s">
        <v>7</v>
      </c>
      <c r="B41" s="995" t="s">
        <v>384</v>
      </c>
      <c r="C41" s="670" t="s">
        <v>28</v>
      </c>
      <c r="D41" s="668"/>
      <c r="E41" s="688"/>
      <c r="F41" s="709" t="s">
        <v>361</v>
      </c>
      <c r="G41" s="710"/>
      <c r="H41" s="711"/>
      <c r="I41" s="671" t="s">
        <v>361</v>
      </c>
    </row>
    <row r="42" spans="1:9" s="714" customFormat="1" ht="17.45" customHeight="1" x14ac:dyDescent="0.25">
      <c r="A42" s="708" t="s">
        <v>7</v>
      </c>
      <c r="B42" s="995" t="s">
        <v>385</v>
      </c>
      <c r="C42" s="670" t="s">
        <v>28</v>
      </c>
      <c r="D42" s="662"/>
      <c r="E42" s="688"/>
      <c r="F42" s="709" t="s">
        <v>361</v>
      </c>
      <c r="G42" s="712"/>
      <c r="H42" s="713"/>
      <c r="I42" s="671" t="s">
        <v>361</v>
      </c>
    </row>
    <row r="43" spans="1:9" s="714" customFormat="1" ht="17.45" customHeight="1" x14ac:dyDescent="0.25">
      <c r="A43" s="708" t="s">
        <v>7</v>
      </c>
      <c r="B43" s="995" t="s">
        <v>386</v>
      </c>
      <c r="C43" s="670" t="s">
        <v>28</v>
      </c>
      <c r="D43" s="662"/>
      <c r="E43" s="688"/>
      <c r="F43" s="709" t="s">
        <v>361</v>
      </c>
      <c r="G43" s="712"/>
      <c r="H43" s="713"/>
      <c r="I43" s="671" t="s">
        <v>361</v>
      </c>
    </row>
    <row r="44" spans="1:9" s="707" customFormat="1" ht="17.45" customHeight="1" x14ac:dyDescent="0.25">
      <c r="A44" s="708" t="s">
        <v>7</v>
      </c>
      <c r="B44" s="995" t="s">
        <v>387</v>
      </c>
      <c r="C44" s="670" t="s">
        <v>28</v>
      </c>
      <c r="D44" s="668"/>
      <c r="E44" s="688"/>
      <c r="F44" s="709" t="s">
        <v>361</v>
      </c>
      <c r="G44" s="710"/>
      <c r="H44" s="711"/>
      <c r="I44" s="671" t="s">
        <v>361</v>
      </c>
    </row>
    <row r="45" spans="1:9" s="707" customFormat="1" ht="17.45" customHeight="1" x14ac:dyDescent="0.25">
      <c r="A45" s="708" t="s">
        <v>7</v>
      </c>
      <c r="B45" s="995" t="s">
        <v>388</v>
      </c>
      <c r="C45" s="670" t="s">
        <v>28</v>
      </c>
      <c r="D45" s="668"/>
      <c r="E45" s="688"/>
      <c r="F45" s="709" t="s">
        <v>361</v>
      </c>
      <c r="G45" s="710"/>
      <c r="H45" s="711"/>
      <c r="I45" s="671" t="s">
        <v>361</v>
      </c>
    </row>
    <row r="46" spans="1:9" s="707" customFormat="1" ht="17.45" customHeight="1" x14ac:dyDescent="0.25">
      <c r="A46" s="708" t="s">
        <v>7</v>
      </c>
      <c r="B46" s="994" t="s">
        <v>389</v>
      </c>
      <c r="C46" s="1006" t="s">
        <v>27</v>
      </c>
      <c r="D46" s="668"/>
      <c r="E46" s="688"/>
      <c r="F46" s="709" t="s">
        <v>361</v>
      </c>
      <c r="G46" s="710"/>
      <c r="H46" s="711"/>
      <c r="I46" s="671" t="s">
        <v>361</v>
      </c>
    </row>
    <row r="47" spans="1:9" s="714" customFormat="1" ht="17.45" customHeight="1" x14ac:dyDescent="0.25">
      <c r="A47" s="708" t="s">
        <v>7</v>
      </c>
      <c r="B47" s="995" t="s">
        <v>390</v>
      </c>
      <c r="C47" s="670" t="s">
        <v>24</v>
      </c>
      <c r="D47" s="662"/>
      <c r="E47" s="688"/>
      <c r="F47" s="709" t="s">
        <v>361</v>
      </c>
      <c r="G47" s="712"/>
      <c r="H47" s="713"/>
      <c r="I47" s="671" t="s">
        <v>361</v>
      </c>
    </row>
    <row r="48" spans="1:9" s="707" customFormat="1" ht="17.45" customHeight="1" x14ac:dyDescent="0.25">
      <c r="A48" s="708" t="s">
        <v>7</v>
      </c>
      <c r="B48" s="995" t="s">
        <v>391</v>
      </c>
      <c r="C48" s="670" t="s">
        <v>24</v>
      </c>
      <c r="D48" s="668"/>
      <c r="E48" s="688"/>
      <c r="F48" s="709" t="s">
        <v>361</v>
      </c>
      <c r="G48" s="710"/>
      <c r="H48" s="711"/>
      <c r="I48" s="671" t="s">
        <v>361</v>
      </c>
    </row>
    <row r="49" spans="1:9" s="707" customFormat="1" ht="17.45" customHeight="1" x14ac:dyDescent="0.25">
      <c r="A49" s="978" t="s">
        <v>7</v>
      </c>
      <c r="B49" s="976"/>
      <c r="C49" s="977"/>
      <c r="D49" s="979"/>
      <c r="E49" s="978"/>
      <c r="F49" s="980" t="s">
        <v>361</v>
      </c>
      <c r="G49" s="981"/>
      <c r="H49" s="982"/>
      <c r="I49" s="983" t="s">
        <v>361</v>
      </c>
    </row>
    <row r="50" spans="1:9" s="707" customFormat="1" ht="17.45" customHeight="1" x14ac:dyDescent="0.25">
      <c r="A50" s="708" t="s">
        <v>7</v>
      </c>
      <c r="B50" s="995" t="s">
        <v>392</v>
      </c>
      <c r="C50" s="670" t="s">
        <v>33</v>
      </c>
      <c r="D50" s="668"/>
      <c r="E50" s="688"/>
      <c r="F50" s="709" t="s">
        <v>361</v>
      </c>
      <c r="G50" s="710"/>
      <c r="H50" s="711"/>
      <c r="I50" s="671" t="s">
        <v>361</v>
      </c>
    </row>
    <row r="51" spans="1:9" s="707" customFormat="1" ht="17.45" customHeight="1" x14ac:dyDescent="0.25">
      <c r="A51" s="708" t="s">
        <v>7</v>
      </c>
      <c r="B51" s="995" t="s">
        <v>393</v>
      </c>
      <c r="C51" s="670" t="s">
        <v>394</v>
      </c>
      <c r="D51" s="668"/>
      <c r="E51" s="688"/>
      <c r="F51" s="709" t="s">
        <v>361</v>
      </c>
      <c r="G51" s="710"/>
      <c r="H51" s="711"/>
      <c r="I51" s="671" t="s">
        <v>361</v>
      </c>
    </row>
    <row r="52" spans="1:9" s="707" customFormat="1" ht="17.45" customHeight="1" x14ac:dyDescent="0.25">
      <c r="A52" s="708" t="s">
        <v>7</v>
      </c>
      <c r="B52" s="995" t="s">
        <v>395</v>
      </c>
      <c r="C52" s="670" t="s">
        <v>396</v>
      </c>
      <c r="D52" s="668"/>
      <c r="E52" s="688"/>
      <c r="F52" s="709" t="s">
        <v>361</v>
      </c>
      <c r="G52" s="710"/>
      <c r="H52" s="711"/>
      <c r="I52" s="671" t="s">
        <v>361</v>
      </c>
    </row>
    <row r="53" spans="1:9" s="707" customFormat="1" ht="17.45" customHeight="1" x14ac:dyDescent="0.25">
      <c r="A53" s="708" t="s">
        <v>7</v>
      </c>
      <c r="B53" s="995" t="s">
        <v>397</v>
      </c>
      <c r="C53" s="670" t="s">
        <v>32</v>
      </c>
      <c r="D53" s="668"/>
      <c r="E53" s="688"/>
      <c r="F53" s="709" t="s">
        <v>361</v>
      </c>
      <c r="G53" s="710"/>
      <c r="H53" s="711"/>
      <c r="I53" s="693" t="s">
        <v>361</v>
      </c>
    </row>
    <row r="54" spans="1:9" s="707" customFormat="1" ht="17.45" customHeight="1" x14ac:dyDescent="0.25">
      <c r="A54" s="708" t="s">
        <v>7</v>
      </c>
      <c r="B54" s="995" t="s">
        <v>398</v>
      </c>
      <c r="C54" s="670" t="s">
        <v>29</v>
      </c>
      <c r="D54" s="668"/>
      <c r="E54" s="688"/>
      <c r="F54" s="709" t="s">
        <v>361</v>
      </c>
      <c r="G54" s="710"/>
      <c r="H54" s="711"/>
      <c r="I54" s="693" t="s">
        <v>361</v>
      </c>
    </row>
    <row r="55" spans="1:9" s="707" customFormat="1" ht="17.45" customHeight="1" x14ac:dyDescent="0.25">
      <c r="A55" s="708" t="s">
        <v>7</v>
      </c>
      <c r="B55" s="995" t="s">
        <v>399</v>
      </c>
      <c r="C55" s="670" t="s">
        <v>36</v>
      </c>
      <c r="D55" s="668"/>
      <c r="E55" s="688"/>
      <c r="F55" s="709" t="s">
        <v>361</v>
      </c>
      <c r="G55" s="710"/>
      <c r="H55" s="711"/>
      <c r="I55" s="693" t="s">
        <v>361</v>
      </c>
    </row>
    <row r="56" spans="1:9" s="707" customFormat="1" ht="17.45" customHeight="1" thickBot="1" x14ac:dyDescent="0.3">
      <c r="A56" s="715" t="s">
        <v>7</v>
      </c>
      <c r="B56" s="1004" t="s">
        <v>400</v>
      </c>
      <c r="C56" s="676" t="s">
        <v>26</v>
      </c>
      <c r="D56" s="681"/>
      <c r="E56" s="716"/>
      <c r="F56" s="717" t="s">
        <v>361</v>
      </c>
      <c r="G56" s="718"/>
      <c r="H56" s="719"/>
      <c r="I56" s="720" t="s">
        <v>361</v>
      </c>
    </row>
    <row r="60" spans="1:9" s="989" customFormat="1" ht="15.75" x14ac:dyDescent="0.25">
      <c r="A60" s="984" t="s">
        <v>6</v>
      </c>
      <c r="B60" s="985" t="s">
        <v>401</v>
      </c>
      <c r="C60" s="986" t="s">
        <v>25</v>
      </c>
      <c r="D60" s="987"/>
      <c r="E60" s="988"/>
      <c r="F60" s="988"/>
      <c r="G60" s="988"/>
      <c r="H60" s="988"/>
      <c r="I60" s="988"/>
    </row>
    <row r="61" spans="1:9" s="989" customFormat="1" ht="15.75" x14ac:dyDescent="0.25">
      <c r="A61" s="984" t="s">
        <v>6</v>
      </c>
      <c r="B61" s="985" t="s">
        <v>402</v>
      </c>
      <c r="C61" s="990" t="s">
        <v>28</v>
      </c>
      <c r="D61" s="987"/>
      <c r="E61" s="988"/>
      <c r="F61" s="988"/>
      <c r="G61" s="988"/>
      <c r="H61" s="988"/>
      <c r="I61" s="988"/>
    </row>
    <row r="62" spans="1:9" s="989" customFormat="1" ht="15.75" x14ac:dyDescent="0.25">
      <c r="A62" s="984" t="s">
        <v>6</v>
      </c>
      <c r="B62" s="985" t="s">
        <v>403</v>
      </c>
      <c r="C62" s="990" t="s">
        <v>27</v>
      </c>
      <c r="D62" s="987"/>
      <c r="E62" s="988"/>
      <c r="F62" s="988"/>
      <c r="G62" s="988"/>
      <c r="H62" s="988"/>
      <c r="I62" s="988"/>
    </row>
    <row r="63" spans="1:9" s="989" customFormat="1" ht="15.75" x14ac:dyDescent="0.25">
      <c r="A63" s="984" t="s">
        <v>6</v>
      </c>
      <c r="B63" s="985" t="s">
        <v>404</v>
      </c>
      <c r="C63" s="990" t="s">
        <v>405</v>
      </c>
      <c r="D63" s="987"/>
      <c r="E63" s="988"/>
      <c r="F63" s="988"/>
      <c r="G63" s="988"/>
      <c r="H63" s="988"/>
      <c r="I63" s="988"/>
    </row>
    <row r="64" spans="1:9" s="989" customFormat="1" ht="15.75" x14ac:dyDescent="0.25">
      <c r="A64" s="984" t="s">
        <v>6</v>
      </c>
      <c r="B64" s="985" t="s">
        <v>406</v>
      </c>
      <c r="C64" s="986" t="s">
        <v>26</v>
      </c>
      <c r="D64" s="987"/>
      <c r="E64" s="988"/>
      <c r="F64" s="988"/>
      <c r="G64" s="988"/>
      <c r="H64" s="988"/>
      <c r="I64" s="988"/>
    </row>
    <row r="65" spans="1:9" s="992" customFormat="1" ht="17.45" customHeight="1" x14ac:dyDescent="0.25">
      <c r="A65" s="991" t="s">
        <v>7</v>
      </c>
      <c r="B65" s="985" t="s">
        <v>407</v>
      </c>
      <c r="C65" s="986" t="s">
        <v>352</v>
      </c>
      <c r="D65" s="988"/>
      <c r="E65" s="987"/>
      <c r="F65" s="987"/>
      <c r="G65" s="987"/>
      <c r="H65" s="987"/>
      <c r="I65" s="987"/>
    </row>
    <row r="66" spans="1:9" s="989" customFormat="1" ht="17.45" customHeight="1" x14ac:dyDescent="0.25">
      <c r="A66" s="993" t="s">
        <v>189</v>
      </c>
      <c r="B66" s="985" t="s">
        <v>182</v>
      </c>
      <c r="C66" s="986" t="s">
        <v>34</v>
      </c>
      <c r="D66" s="988"/>
      <c r="E66" s="988"/>
      <c r="F66" s="988"/>
      <c r="G66" s="988"/>
      <c r="H66" s="988"/>
      <c r="I66" s="988"/>
    </row>
  </sheetData>
  <mergeCells count="2"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115" zoomScaleNormal="115" workbookViewId="0">
      <pane ySplit="4" topLeftCell="A19" activePane="bottomLeft" state="frozen"/>
      <selection pane="bottomLeft" activeCell="B33" sqref="B33"/>
    </sheetView>
  </sheetViews>
  <sheetFormatPr defaultColWidth="8.85546875" defaultRowHeight="12.75" x14ac:dyDescent="0.25"/>
  <cols>
    <col min="1" max="1" width="17.42578125" style="637" bestFit="1" customWidth="1"/>
    <col min="2" max="2" width="33.7109375" style="721" bestFit="1" customWidth="1"/>
    <col min="3" max="3" width="12.5703125" style="637" bestFit="1" customWidth="1"/>
    <col min="4" max="6" width="16.42578125" style="637" bestFit="1" customWidth="1"/>
    <col min="7" max="7" width="7.28515625" style="637" bestFit="1" customWidth="1"/>
    <col min="8" max="8" width="16.42578125" style="637" bestFit="1" customWidth="1"/>
    <col min="9" max="9" width="7.28515625" style="637" bestFit="1" customWidth="1"/>
    <col min="10" max="16384" width="8.85546875" style="637"/>
  </cols>
  <sheetData>
    <row r="1" spans="1:9" x14ac:dyDescent="0.25">
      <c r="H1" s="952">
        <v>45001</v>
      </c>
    </row>
    <row r="2" spans="1:9" ht="26.25" customHeight="1" thickBot="1" x14ac:dyDescent="0.3">
      <c r="A2" s="634" t="s">
        <v>342</v>
      </c>
      <c r="B2" s="1025" t="s">
        <v>343</v>
      </c>
      <c r="C2" s="1161" t="s">
        <v>409</v>
      </c>
      <c r="D2" s="1161"/>
      <c r="E2" s="1161"/>
      <c r="F2" s="1025"/>
      <c r="G2" s="1025">
        <v>2023</v>
      </c>
      <c r="H2" s="634"/>
      <c r="I2" s="1025"/>
    </row>
    <row r="3" spans="1:9" s="643" customFormat="1" ht="15.75" customHeight="1" thickBot="1" x14ac:dyDescent="0.3">
      <c r="A3" s="1162" t="s">
        <v>56</v>
      </c>
      <c r="B3" s="1164" t="s">
        <v>344</v>
      </c>
      <c r="C3" s="1166" t="s">
        <v>63</v>
      </c>
      <c r="D3" s="106" t="s">
        <v>198</v>
      </c>
      <c r="E3" s="1160" t="s">
        <v>204</v>
      </c>
      <c r="F3" s="1160"/>
      <c r="G3" s="1158" t="s">
        <v>212</v>
      </c>
      <c r="H3" s="1159"/>
      <c r="I3" s="1022" t="s">
        <v>214</v>
      </c>
    </row>
    <row r="4" spans="1:9" s="643" customFormat="1" ht="13.5" thickBot="1" x14ac:dyDescent="0.3">
      <c r="A4" s="1163"/>
      <c r="B4" s="1165"/>
      <c r="C4" s="1167"/>
      <c r="D4" s="110" t="s">
        <v>6</v>
      </c>
      <c r="E4" s="111" t="s">
        <v>206</v>
      </c>
      <c r="F4" s="789" t="s">
        <v>7</v>
      </c>
      <c r="G4" s="817" t="s">
        <v>6</v>
      </c>
      <c r="H4" s="112" t="s">
        <v>206</v>
      </c>
      <c r="I4" s="793" t="s">
        <v>7</v>
      </c>
    </row>
    <row r="5" spans="1:9" ht="13.9" customHeight="1" x14ac:dyDescent="0.25">
      <c r="A5" s="738" t="s">
        <v>189</v>
      </c>
      <c r="B5" s="1026" t="s">
        <v>422</v>
      </c>
      <c r="C5" s="772" t="s">
        <v>43</v>
      </c>
      <c r="D5" s="780"/>
      <c r="E5" s="776" t="s">
        <v>450</v>
      </c>
      <c r="F5" s="772"/>
      <c r="G5" s="804"/>
      <c r="H5" s="798" t="s">
        <v>411</v>
      </c>
      <c r="I5" s="795"/>
    </row>
    <row r="6" spans="1:9" ht="14.45" customHeight="1" x14ac:dyDescent="0.25">
      <c r="A6" s="813" t="s">
        <v>189</v>
      </c>
      <c r="B6" s="1026" t="s">
        <v>183</v>
      </c>
      <c r="C6" s="775" t="s">
        <v>45</v>
      </c>
      <c r="D6" s="786"/>
      <c r="E6" s="823" t="s">
        <v>450</v>
      </c>
      <c r="F6" s="775"/>
      <c r="G6" s="811"/>
      <c r="H6" s="799"/>
      <c r="I6" s="814"/>
    </row>
    <row r="7" spans="1:9" ht="14.45" customHeight="1" x14ac:dyDescent="0.25">
      <c r="A7" s="813" t="s">
        <v>189</v>
      </c>
      <c r="B7" s="1026" t="s">
        <v>516</v>
      </c>
      <c r="C7" s="775" t="s">
        <v>48</v>
      </c>
      <c r="D7" s="786"/>
      <c r="E7" s="823" t="s">
        <v>450</v>
      </c>
      <c r="F7" s="775"/>
      <c r="G7" s="811"/>
      <c r="H7" s="801" t="s">
        <v>413</v>
      </c>
      <c r="I7" s="814"/>
    </row>
    <row r="8" spans="1:9" ht="15" customHeight="1" x14ac:dyDescent="0.25">
      <c r="A8" s="813" t="s">
        <v>189</v>
      </c>
      <c r="B8" s="1026" t="s">
        <v>456</v>
      </c>
      <c r="C8" s="772" t="s">
        <v>45</v>
      </c>
      <c r="D8" s="780"/>
      <c r="E8" s="776" t="s">
        <v>450</v>
      </c>
      <c r="F8" s="772"/>
      <c r="G8" s="804"/>
      <c r="H8" s="806" t="s">
        <v>411</v>
      </c>
      <c r="I8" s="795"/>
    </row>
    <row r="9" spans="1:9" ht="15" customHeight="1" x14ac:dyDescent="0.25">
      <c r="A9" s="813" t="s">
        <v>189</v>
      </c>
      <c r="B9" s="1026" t="s">
        <v>417</v>
      </c>
      <c r="C9" s="772" t="s">
        <v>44</v>
      </c>
      <c r="D9" s="780"/>
      <c r="E9" s="776" t="s">
        <v>450</v>
      </c>
      <c r="F9" s="772"/>
      <c r="G9" s="804"/>
      <c r="H9" s="801" t="s">
        <v>413</v>
      </c>
      <c r="I9" s="795"/>
    </row>
    <row r="10" spans="1:9" x14ac:dyDescent="0.25">
      <c r="A10" s="813" t="s">
        <v>189</v>
      </c>
      <c r="B10" s="1026" t="s">
        <v>414</v>
      </c>
      <c r="C10" s="772" t="s">
        <v>38</v>
      </c>
      <c r="D10" s="780"/>
      <c r="E10" s="759" t="s">
        <v>415</v>
      </c>
      <c r="F10" s="772"/>
      <c r="G10" s="804"/>
      <c r="H10" s="800" t="s">
        <v>415</v>
      </c>
      <c r="I10" s="795"/>
    </row>
    <row r="11" spans="1:9" x14ac:dyDescent="0.25">
      <c r="A11" s="813" t="s">
        <v>189</v>
      </c>
      <c r="B11" s="1026" t="s">
        <v>416</v>
      </c>
      <c r="C11" s="772" t="s">
        <v>38</v>
      </c>
      <c r="D11" s="780"/>
      <c r="E11" s="759" t="s">
        <v>415</v>
      </c>
      <c r="F11" s="772"/>
      <c r="G11" s="804"/>
      <c r="H11" s="800" t="s">
        <v>415</v>
      </c>
      <c r="I11" s="795"/>
    </row>
    <row r="12" spans="1:9" x14ac:dyDescent="0.25">
      <c r="A12" s="738" t="s">
        <v>189</v>
      </c>
      <c r="B12" s="1026" t="s">
        <v>455</v>
      </c>
      <c r="C12" s="772" t="s">
        <v>38</v>
      </c>
      <c r="D12" s="780"/>
      <c r="E12" s="759" t="s">
        <v>415</v>
      </c>
      <c r="F12" s="772"/>
      <c r="G12" s="804"/>
      <c r="H12" s="800" t="s">
        <v>415</v>
      </c>
      <c r="I12" s="795"/>
    </row>
    <row r="13" spans="1:9" x14ac:dyDescent="0.25">
      <c r="A13" s="738" t="s">
        <v>189</v>
      </c>
      <c r="B13" s="1026" t="s">
        <v>544</v>
      </c>
      <c r="C13" s="772" t="s">
        <v>38</v>
      </c>
      <c r="D13" s="780"/>
      <c r="E13" s="759" t="s">
        <v>415</v>
      </c>
      <c r="F13" s="772"/>
      <c r="G13" s="804"/>
      <c r="H13" s="800" t="s">
        <v>415</v>
      </c>
      <c r="I13" s="795"/>
    </row>
    <row r="14" spans="1:9" x14ac:dyDescent="0.25">
      <c r="A14" s="738" t="s">
        <v>189</v>
      </c>
      <c r="B14" s="721" t="s">
        <v>556</v>
      </c>
      <c r="C14" s="637" t="s">
        <v>49</v>
      </c>
      <c r="D14" s="780"/>
      <c r="E14" s="761" t="s">
        <v>413</v>
      </c>
      <c r="F14" s="772"/>
      <c r="G14" s="804"/>
      <c r="I14" s="795"/>
    </row>
    <row r="15" spans="1:9" x14ac:dyDescent="0.25">
      <c r="A15" s="738" t="s">
        <v>189</v>
      </c>
      <c r="B15" s="1026" t="s">
        <v>423</v>
      </c>
      <c r="C15" s="772" t="s">
        <v>46</v>
      </c>
      <c r="D15" s="780"/>
      <c r="E15" s="761" t="s">
        <v>413</v>
      </c>
      <c r="F15" s="772"/>
      <c r="G15" s="804"/>
      <c r="H15" s="801" t="s">
        <v>413</v>
      </c>
      <c r="I15" s="795"/>
    </row>
    <row r="16" spans="1:9" s="643" customFormat="1" x14ac:dyDescent="0.25">
      <c r="A16" s="738" t="s">
        <v>189</v>
      </c>
      <c r="B16" s="1026" t="s">
        <v>536</v>
      </c>
      <c r="C16" s="772" t="s">
        <v>51</v>
      </c>
      <c r="D16" s="1028"/>
      <c r="E16" s="761" t="s">
        <v>413</v>
      </c>
      <c r="F16" s="1027"/>
      <c r="G16" s="1029"/>
      <c r="H16" s="801" t="s">
        <v>413</v>
      </c>
      <c r="I16" s="1030"/>
    </row>
    <row r="17" spans="1:9" s="643" customFormat="1" x14ac:dyDescent="0.25">
      <c r="A17" s="738" t="s">
        <v>189</v>
      </c>
      <c r="B17" s="1026" t="s">
        <v>545</v>
      </c>
      <c r="C17" s="772" t="s">
        <v>51</v>
      </c>
      <c r="D17" s="1028"/>
      <c r="E17" s="761" t="s">
        <v>413</v>
      </c>
      <c r="F17" s="1027"/>
      <c r="G17" s="1029"/>
      <c r="H17" s="1031"/>
      <c r="I17" s="1030"/>
    </row>
    <row r="18" spans="1:9" x14ac:dyDescent="0.25">
      <c r="A18" s="738" t="s">
        <v>189</v>
      </c>
      <c r="B18" s="1026" t="s">
        <v>410</v>
      </c>
      <c r="C18" s="772" t="s">
        <v>42</v>
      </c>
      <c r="D18" s="780"/>
      <c r="E18" s="760" t="s">
        <v>418</v>
      </c>
      <c r="F18" s="772"/>
      <c r="G18" s="804"/>
      <c r="H18" s="764" t="s">
        <v>418</v>
      </c>
      <c r="I18" s="795"/>
    </row>
    <row r="19" spans="1:9" x14ac:dyDescent="0.25">
      <c r="A19" s="738" t="s">
        <v>189</v>
      </c>
      <c r="B19" s="1026" t="s">
        <v>419</v>
      </c>
      <c r="C19" s="772" t="s">
        <v>47</v>
      </c>
      <c r="D19" s="780"/>
      <c r="E19" s="760" t="s">
        <v>418</v>
      </c>
      <c r="F19" s="772"/>
      <c r="G19" s="804"/>
      <c r="H19" s="802" t="s">
        <v>418</v>
      </c>
      <c r="I19" s="795"/>
    </row>
    <row r="20" spans="1:9" x14ac:dyDescent="0.25">
      <c r="A20" s="738" t="s">
        <v>189</v>
      </c>
      <c r="B20" s="1026" t="s">
        <v>420</v>
      </c>
      <c r="C20" s="772" t="s">
        <v>47</v>
      </c>
      <c r="D20" s="780"/>
      <c r="E20" s="760" t="s">
        <v>418</v>
      </c>
      <c r="F20" s="772"/>
      <c r="G20" s="804"/>
      <c r="H20" s="802" t="s">
        <v>418</v>
      </c>
      <c r="I20" s="795"/>
    </row>
    <row r="21" spans="1:9" x14ac:dyDescent="0.25">
      <c r="A21" s="738" t="s">
        <v>189</v>
      </c>
      <c r="B21" s="1026" t="s">
        <v>424</v>
      </c>
      <c r="C21" s="772" t="s">
        <v>40</v>
      </c>
      <c r="D21" s="780"/>
      <c r="E21" s="760" t="s">
        <v>418</v>
      </c>
      <c r="F21" s="772"/>
      <c r="G21" s="804"/>
      <c r="H21" s="802" t="s">
        <v>418</v>
      </c>
      <c r="I21" s="795"/>
    </row>
    <row r="22" spans="1:9" ht="15.6" customHeight="1" x14ac:dyDescent="0.25">
      <c r="A22" s="738" t="s">
        <v>189</v>
      </c>
      <c r="B22" s="1026" t="s">
        <v>421</v>
      </c>
      <c r="C22" s="772" t="s">
        <v>43</v>
      </c>
      <c r="D22" s="780"/>
      <c r="E22" s="760" t="s">
        <v>418</v>
      </c>
      <c r="F22" s="772"/>
      <c r="G22" s="804"/>
      <c r="H22" s="802" t="s">
        <v>418</v>
      </c>
      <c r="I22" s="795"/>
    </row>
    <row r="23" spans="1:9" x14ac:dyDescent="0.25">
      <c r="A23" s="738" t="s">
        <v>189</v>
      </c>
      <c r="B23" s="1026" t="s">
        <v>412</v>
      </c>
      <c r="C23" s="772" t="s">
        <v>39</v>
      </c>
      <c r="D23" s="780"/>
      <c r="E23" s="762" t="s">
        <v>411</v>
      </c>
      <c r="F23" s="772"/>
      <c r="G23" s="804"/>
      <c r="H23" s="799"/>
      <c r="I23" s="795"/>
    </row>
    <row r="24" spans="1:9" ht="15" customHeight="1" x14ac:dyDescent="0.25">
      <c r="A24" s="738" t="s">
        <v>189</v>
      </c>
      <c r="B24" s="1026" t="s">
        <v>447</v>
      </c>
      <c r="C24" s="772" t="s">
        <v>39</v>
      </c>
      <c r="D24" s="780"/>
      <c r="E24" s="762" t="s">
        <v>411</v>
      </c>
      <c r="F24" s="772"/>
      <c r="G24" s="804"/>
      <c r="H24" s="798" t="s">
        <v>411</v>
      </c>
      <c r="I24" s="795"/>
    </row>
    <row r="25" spans="1:9" x14ac:dyDescent="0.25">
      <c r="A25" s="738" t="s">
        <v>189</v>
      </c>
      <c r="B25" s="1026" t="s">
        <v>535</v>
      </c>
      <c r="C25" s="773" t="s">
        <v>41</v>
      </c>
      <c r="D25" s="781"/>
      <c r="E25" s="762" t="s">
        <v>411</v>
      </c>
      <c r="F25" s="773"/>
      <c r="G25" s="805"/>
      <c r="H25" s="803"/>
      <c r="I25" s="796"/>
    </row>
    <row r="26" spans="1:9" s="643" customFormat="1" x14ac:dyDescent="0.25">
      <c r="A26" s="738" t="s">
        <v>189</v>
      </c>
      <c r="B26" s="1026" t="s">
        <v>445</v>
      </c>
      <c r="C26" s="772" t="s">
        <v>51</v>
      </c>
      <c r="D26" s="1028"/>
      <c r="E26" s="762" t="s">
        <v>411</v>
      </c>
      <c r="F26" s="1027"/>
      <c r="G26" s="1029"/>
      <c r="H26" s="798" t="s">
        <v>411</v>
      </c>
      <c r="I26" s="1030"/>
    </row>
    <row r="27" spans="1:9" ht="14.25" customHeight="1" thickBot="1" x14ac:dyDescent="0.3">
      <c r="A27" s="738" t="s">
        <v>189</v>
      </c>
      <c r="B27" s="1026" t="s">
        <v>446</v>
      </c>
      <c r="C27" s="773" t="s">
        <v>41</v>
      </c>
      <c r="D27" s="781"/>
      <c r="E27" s="763" t="s">
        <v>411</v>
      </c>
      <c r="F27" s="773"/>
      <c r="G27" s="805"/>
      <c r="H27" s="806" t="s">
        <v>411</v>
      </c>
      <c r="I27" s="796"/>
    </row>
    <row r="28" spans="1:9" x14ac:dyDescent="0.25">
      <c r="A28" s="737" t="s">
        <v>6</v>
      </c>
      <c r="B28" s="1032" t="s">
        <v>427</v>
      </c>
      <c r="C28" s="771" t="s">
        <v>39</v>
      </c>
      <c r="D28" s="782" t="s">
        <v>415</v>
      </c>
      <c r="E28" s="777"/>
      <c r="F28" s="771"/>
      <c r="G28" s="807"/>
      <c r="H28" s="808"/>
      <c r="I28" s="794"/>
    </row>
    <row r="29" spans="1:9" x14ac:dyDescent="0.25">
      <c r="A29" s="738" t="s">
        <v>6</v>
      </c>
      <c r="B29" s="1026" t="s">
        <v>425</v>
      </c>
      <c r="C29" s="772" t="s">
        <v>38</v>
      </c>
      <c r="D29" s="783" t="s">
        <v>415</v>
      </c>
      <c r="E29" s="739"/>
      <c r="F29" s="772"/>
      <c r="G29" s="804"/>
      <c r="H29" s="803"/>
      <c r="I29" s="795"/>
    </row>
    <row r="30" spans="1:9" x14ac:dyDescent="0.25">
      <c r="A30" s="738" t="s">
        <v>6</v>
      </c>
      <c r="B30" s="1026" t="s">
        <v>426</v>
      </c>
      <c r="C30" s="772" t="s">
        <v>38</v>
      </c>
      <c r="D30" s="783" t="s">
        <v>415</v>
      </c>
      <c r="E30" s="739"/>
      <c r="F30" s="772"/>
      <c r="G30" s="804"/>
      <c r="H30" s="803"/>
      <c r="I30" s="795"/>
    </row>
    <row r="31" spans="1:9" x14ac:dyDescent="0.25">
      <c r="A31" s="738" t="s">
        <v>6</v>
      </c>
      <c r="B31" s="1038" t="s">
        <v>429</v>
      </c>
      <c r="C31" s="772" t="s">
        <v>43</v>
      </c>
      <c r="D31" s="783" t="s">
        <v>415</v>
      </c>
      <c r="E31" s="739"/>
      <c r="F31" s="772"/>
      <c r="G31" s="804"/>
      <c r="H31" s="803"/>
      <c r="I31" s="795"/>
    </row>
    <row r="32" spans="1:9" x14ac:dyDescent="0.25">
      <c r="A32" s="738" t="s">
        <v>6</v>
      </c>
      <c r="B32" s="1026" t="s">
        <v>428</v>
      </c>
      <c r="C32" s="772" t="s">
        <v>49</v>
      </c>
      <c r="D32" s="784" t="s">
        <v>413</v>
      </c>
      <c r="E32" s="739"/>
      <c r="F32" s="772"/>
      <c r="G32" s="804"/>
      <c r="H32" s="803"/>
      <c r="I32" s="795"/>
    </row>
    <row r="33" spans="1:9" ht="13.5" thickBot="1" x14ac:dyDescent="0.3">
      <c r="A33" s="740" t="s">
        <v>6</v>
      </c>
      <c r="B33" s="1033" t="s">
        <v>430</v>
      </c>
      <c r="C33" s="774" t="s">
        <v>41</v>
      </c>
      <c r="D33" s="785" t="s">
        <v>413</v>
      </c>
      <c r="E33" s="778"/>
      <c r="F33" s="774"/>
      <c r="G33" s="809"/>
      <c r="H33" s="810"/>
      <c r="I33" s="797"/>
    </row>
    <row r="34" spans="1:9" x14ac:dyDescent="0.25">
      <c r="A34" s="813" t="s">
        <v>7</v>
      </c>
      <c r="B34" s="1034" t="s">
        <v>433</v>
      </c>
      <c r="C34" s="775" t="s">
        <v>42</v>
      </c>
      <c r="D34" s="786"/>
      <c r="E34" s="779"/>
      <c r="F34" s="790" t="s">
        <v>434</v>
      </c>
      <c r="G34" s="811"/>
      <c r="H34" s="812"/>
      <c r="I34" s="814"/>
    </row>
    <row r="35" spans="1:9" ht="25.5" x14ac:dyDescent="0.25">
      <c r="A35" s="738" t="s">
        <v>7</v>
      </c>
      <c r="B35" s="1026" t="s">
        <v>431</v>
      </c>
      <c r="C35" s="772" t="s">
        <v>42</v>
      </c>
      <c r="D35" s="787"/>
      <c r="E35" s="739"/>
      <c r="F35" s="791" t="s">
        <v>432</v>
      </c>
      <c r="G35" s="804"/>
      <c r="H35" s="803"/>
      <c r="I35" s="795"/>
    </row>
    <row r="36" spans="1:9" x14ac:dyDescent="0.25">
      <c r="A36" s="738" t="s">
        <v>7</v>
      </c>
      <c r="B36" s="1026" t="s">
        <v>437</v>
      </c>
      <c r="C36" s="772" t="s">
        <v>38</v>
      </c>
      <c r="D36" s="780"/>
      <c r="E36" s="739"/>
      <c r="F36" s="791" t="s">
        <v>434</v>
      </c>
      <c r="G36" s="804"/>
      <c r="H36" s="803"/>
      <c r="I36" s="795"/>
    </row>
    <row r="37" spans="1:9" x14ac:dyDescent="0.25">
      <c r="A37" s="738" t="s">
        <v>7</v>
      </c>
      <c r="B37" s="1026" t="s">
        <v>438</v>
      </c>
      <c r="C37" s="772" t="s">
        <v>45</v>
      </c>
      <c r="D37" s="780"/>
      <c r="E37" s="739"/>
      <c r="F37" s="791" t="s">
        <v>434</v>
      </c>
      <c r="G37" s="804"/>
      <c r="H37" s="803"/>
      <c r="I37" s="795"/>
    </row>
    <row r="38" spans="1:9" x14ac:dyDescent="0.25">
      <c r="A38" s="738" t="s">
        <v>7</v>
      </c>
      <c r="B38" s="1026" t="s">
        <v>452</v>
      </c>
      <c r="C38" s="772" t="s">
        <v>46</v>
      </c>
      <c r="D38" s="787"/>
      <c r="E38" s="739"/>
      <c r="F38" s="791" t="s">
        <v>434</v>
      </c>
      <c r="G38" s="804"/>
      <c r="H38" s="803"/>
      <c r="I38" s="795"/>
    </row>
    <row r="39" spans="1:9" x14ac:dyDescent="0.25">
      <c r="A39" s="738" t="s">
        <v>7</v>
      </c>
      <c r="B39" s="1026" t="s">
        <v>453</v>
      </c>
      <c r="C39" s="772" t="s">
        <v>48</v>
      </c>
      <c r="D39" s="780"/>
      <c r="E39" s="739"/>
      <c r="F39" s="791" t="s">
        <v>434</v>
      </c>
      <c r="G39" s="804"/>
      <c r="H39" s="803"/>
      <c r="I39" s="795"/>
    </row>
    <row r="40" spans="1:9" x14ac:dyDescent="0.25">
      <c r="A40" s="738" t="s">
        <v>7</v>
      </c>
      <c r="B40" s="1026" t="s">
        <v>435</v>
      </c>
      <c r="C40" s="772" t="s">
        <v>39</v>
      </c>
      <c r="D40" s="780"/>
      <c r="E40" s="739"/>
      <c r="F40" s="792" t="s">
        <v>436</v>
      </c>
      <c r="G40" s="804"/>
      <c r="H40" s="803"/>
      <c r="I40" s="795"/>
    </row>
    <row r="41" spans="1:9" x14ac:dyDescent="0.25">
      <c r="A41" s="738" t="s">
        <v>7</v>
      </c>
      <c r="B41" s="1026" t="s">
        <v>441</v>
      </c>
      <c r="C41" s="772" t="s">
        <v>47</v>
      </c>
      <c r="D41" s="780"/>
      <c r="E41" s="739"/>
      <c r="F41" s="792" t="s">
        <v>436</v>
      </c>
      <c r="G41" s="804"/>
      <c r="H41" s="803"/>
      <c r="I41" s="795"/>
    </row>
    <row r="42" spans="1:9" x14ac:dyDescent="0.25">
      <c r="A42" s="738" t="s">
        <v>7</v>
      </c>
      <c r="B42" s="1026" t="s">
        <v>442</v>
      </c>
      <c r="C42" s="772" t="s">
        <v>40</v>
      </c>
      <c r="D42" s="780"/>
      <c r="E42" s="739"/>
      <c r="F42" s="792" t="s">
        <v>436</v>
      </c>
      <c r="G42" s="804"/>
      <c r="H42" s="803"/>
      <c r="I42" s="795"/>
    </row>
    <row r="43" spans="1:9" x14ac:dyDescent="0.25">
      <c r="A43" s="738" t="s">
        <v>7</v>
      </c>
      <c r="B43" s="1026" t="s">
        <v>451</v>
      </c>
      <c r="C43" s="772" t="s">
        <v>51</v>
      </c>
      <c r="D43" s="780"/>
      <c r="E43" s="739"/>
      <c r="F43" s="792" t="s">
        <v>436</v>
      </c>
      <c r="G43" s="804"/>
      <c r="H43" s="803"/>
      <c r="I43" s="795"/>
    </row>
    <row r="44" spans="1:9" x14ac:dyDescent="0.25">
      <c r="A44" s="738" t="s">
        <v>7</v>
      </c>
      <c r="B44" s="1026" t="s">
        <v>454</v>
      </c>
      <c r="C44" s="772" t="s">
        <v>51</v>
      </c>
      <c r="D44" s="780"/>
      <c r="E44" s="739"/>
      <c r="F44" s="792" t="s">
        <v>436</v>
      </c>
      <c r="G44" s="804"/>
      <c r="H44" s="803"/>
      <c r="I44" s="795"/>
    </row>
    <row r="45" spans="1:9" ht="26.25" thickBot="1" x14ac:dyDescent="0.3">
      <c r="A45" s="740" t="s">
        <v>7</v>
      </c>
      <c r="B45" s="1033" t="s">
        <v>439</v>
      </c>
      <c r="C45" s="815" t="s">
        <v>52</v>
      </c>
      <c r="D45" s="788"/>
      <c r="E45" s="778"/>
      <c r="F45" s="816" t="s">
        <v>440</v>
      </c>
      <c r="G45" s="809"/>
      <c r="H45" s="810"/>
      <c r="I45" s="797"/>
    </row>
  </sheetData>
  <sortState ref="A33:I45">
    <sortCondition ref="F33:F45"/>
    <sortCondition ref="C33:C45"/>
  </sortState>
  <mergeCells count="6">
    <mergeCell ref="G3:H3"/>
    <mergeCell ref="E3:F3"/>
    <mergeCell ref="C2:E2"/>
    <mergeCell ref="A3:A4"/>
    <mergeCell ref="B3:B4"/>
    <mergeCell ref="C3:C4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opLeftCell="A40" zoomScaleNormal="100" workbookViewId="0">
      <selection activeCell="C63" sqref="C63"/>
    </sheetView>
  </sheetViews>
  <sheetFormatPr defaultRowHeight="15" x14ac:dyDescent="0.25"/>
  <cols>
    <col min="1" max="1" width="13" customWidth="1"/>
    <col min="2" max="2" width="14.42578125" customWidth="1"/>
    <col min="3" max="3" width="31.7109375" style="825" customWidth="1"/>
    <col min="4" max="4" width="15" customWidth="1"/>
    <col min="5" max="5" width="14.28515625" customWidth="1"/>
    <col min="6" max="6" width="15.140625" customWidth="1"/>
    <col min="7" max="7" width="16.42578125" customWidth="1"/>
    <col min="8" max="8" width="14.5703125" customWidth="1"/>
    <col min="9" max="9" width="18.42578125" customWidth="1"/>
  </cols>
  <sheetData>
    <row r="2" spans="1:9" ht="18.75" x14ac:dyDescent="0.3">
      <c r="A2" s="1168" t="s">
        <v>457</v>
      </c>
      <c r="B2" s="1168"/>
      <c r="C2" s="1168"/>
      <c r="D2" s="1168"/>
      <c r="E2" s="1168"/>
      <c r="F2" s="1168"/>
      <c r="G2" s="1168"/>
      <c r="H2" s="1168"/>
      <c r="I2" s="1168"/>
    </row>
    <row r="3" spans="1:9" ht="15.75" thickBot="1" x14ac:dyDescent="0.3"/>
    <row r="4" spans="1:9" ht="18.600000000000001" customHeight="1" thickBot="1" x14ac:dyDescent="0.3">
      <c r="A4" s="1178" t="s">
        <v>56</v>
      </c>
      <c r="B4" s="1180" t="s">
        <v>1</v>
      </c>
      <c r="C4" s="1182" t="s">
        <v>507</v>
      </c>
      <c r="D4" s="770" t="s">
        <v>198</v>
      </c>
      <c r="E4" s="1160" t="s">
        <v>204</v>
      </c>
      <c r="F4" s="1160"/>
      <c r="G4" s="1158" t="s">
        <v>212</v>
      </c>
      <c r="H4" s="1159"/>
      <c r="I4" s="770" t="s">
        <v>214</v>
      </c>
    </row>
    <row r="5" spans="1:9" ht="15.75" thickBot="1" x14ac:dyDescent="0.3">
      <c r="A5" s="1179"/>
      <c r="B5" s="1181"/>
      <c r="C5" s="1183"/>
      <c r="D5" s="121" t="s">
        <v>6</v>
      </c>
      <c r="E5" s="826" t="s">
        <v>206</v>
      </c>
      <c r="F5" s="827" t="s">
        <v>7</v>
      </c>
      <c r="G5" s="826" t="s">
        <v>6</v>
      </c>
      <c r="H5" s="827" t="s">
        <v>206</v>
      </c>
      <c r="I5" s="121" t="s">
        <v>7</v>
      </c>
    </row>
    <row r="6" spans="1:9" s="828" customFormat="1" ht="12.75" x14ac:dyDescent="0.2">
      <c r="A6" s="1169" t="s">
        <v>6</v>
      </c>
      <c r="B6" s="1184" t="s">
        <v>458</v>
      </c>
      <c r="C6" s="1012" t="s">
        <v>459</v>
      </c>
      <c r="D6" s="865" t="s">
        <v>509</v>
      </c>
      <c r="E6" s="845"/>
      <c r="F6" s="846"/>
      <c r="G6" s="932"/>
      <c r="H6" s="846"/>
      <c r="I6" s="940"/>
    </row>
    <row r="7" spans="1:9" s="828" customFormat="1" ht="12.75" x14ac:dyDescent="0.2">
      <c r="A7" s="1170"/>
      <c r="B7" s="1174"/>
      <c r="C7" s="1008" t="s">
        <v>460</v>
      </c>
      <c r="D7" s="866" t="s">
        <v>509</v>
      </c>
      <c r="E7" s="845"/>
      <c r="F7" s="846"/>
      <c r="G7" s="932"/>
      <c r="H7" s="846"/>
      <c r="I7" s="941"/>
    </row>
    <row r="8" spans="1:9" s="828" customFormat="1" ht="12.75" x14ac:dyDescent="0.2">
      <c r="A8" s="1170"/>
      <c r="B8" s="1172" t="s">
        <v>461</v>
      </c>
      <c r="C8" s="1007" t="s">
        <v>462</v>
      </c>
      <c r="D8" s="866" t="s">
        <v>509</v>
      </c>
      <c r="E8" s="833"/>
      <c r="F8" s="839"/>
      <c r="G8" s="933"/>
      <c r="H8" s="841"/>
      <c r="I8" s="942"/>
    </row>
    <row r="9" spans="1:9" s="828" customFormat="1" ht="12.75" x14ac:dyDescent="0.2">
      <c r="A9" s="1170"/>
      <c r="B9" s="1174"/>
      <c r="C9" s="1013" t="s">
        <v>463</v>
      </c>
      <c r="D9" s="866" t="s">
        <v>509</v>
      </c>
      <c r="E9" s="833"/>
      <c r="F9" s="839"/>
      <c r="G9" s="933"/>
      <c r="H9" s="841"/>
      <c r="I9" s="942"/>
    </row>
    <row r="10" spans="1:9" s="828" customFormat="1" ht="12.75" x14ac:dyDescent="0.2">
      <c r="A10" s="1170"/>
      <c r="B10" s="829" t="s">
        <v>464</v>
      </c>
      <c r="C10" s="1007" t="s">
        <v>465</v>
      </c>
      <c r="D10" s="866" t="s">
        <v>509</v>
      </c>
      <c r="E10" s="833"/>
      <c r="F10" s="839"/>
      <c r="G10" s="933"/>
      <c r="H10" s="841"/>
      <c r="I10" s="942"/>
    </row>
    <row r="11" spans="1:9" s="828" customFormat="1" ht="12.75" x14ac:dyDescent="0.2">
      <c r="A11" s="1170"/>
      <c r="B11" s="1172" t="s">
        <v>197</v>
      </c>
      <c r="C11" s="1007" t="s">
        <v>466</v>
      </c>
      <c r="D11" s="866" t="s">
        <v>509</v>
      </c>
      <c r="E11" s="833"/>
      <c r="F11" s="839"/>
      <c r="G11" s="933"/>
      <c r="H11" s="841"/>
      <c r="I11" s="942"/>
    </row>
    <row r="12" spans="1:9" s="828" customFormat="1" ht="12.75" x14ac:dyDescent="0.2">
      <c r="A12" s="1170"/>
      <c r="B12" s="1174"/>
      <c r="C12" s="1007" t="s">
        <v>467</v>
      </c>
      <c r="D12" s="866" t="s">
        <v>509</v>
      </c>
      <c r="E12" s="833"/>
      <c r="F12" s="839"/>
      <c r="G12" s="933"/>
      <c r="H12" s="841"/>
      <c r="I12" s="942"/>
    </row>
    <row r="13" spans="1:9" s="828" customFormat="1" ht="12.75" x14ac:dyDescent="0.2">
      <c r="A13" s="1170"/>
      <c r="B13" s="829" t="s">
        <v>20</v>
      </c>
      <c r="C13" s="1007" t="s">
        <v>468</v>
      </c>
      <c r="D13" s="866" t="s">
        <v>509</v>
      </c>
      <c r="E13" s="833"/>
      <c r="F13" s="839"/>
      <c r="G13" s="933"/>
      <c r="H13" s="841"/>
      <c r="I13" s="942"/>
    </row>
    <row r="14" spans="1:9" s="828" customFormat="1" ht="12.75" x14ac:dyDescent="0.2">
      <c r="A14" s="1170"/>
      <c r="B14" s="829" t="s">
        <v>107</v>
      </c>
      <c r="C14" s="1007" t="s">
        <v>469</v>
      </c>
      <c r="D14" s="867" t="s">
        <v>509</v>
      </c>
      <c r="E14" s="833"/>
      <c r="F14" s="839"/>
      <c r="G14" s="933"/>
      <c r="H14" s="841"/>
      <c r="I14" s="942"/>
    </row>
    <row r="15" spans="1:9" s="828" customFormat="1" ht="12.75" x14ac:dyDescent="0.2">
      <c r="A15" s="1170"/>
      <c r="B15" s="1172" t="s">
        <v>77</v>
      </c>
      <c r="C15" s="1008" t="s">
        <v>470</v>
      </c>
      <c r="D15" s="849" t="s">
        <v>510</v>
      </c>
      <c r="E15" s="833"/>
      <c r="F15" s="839"/>
      <c r="G15" s="933"/>
      <c r="H15" s="841"/>
      <c r="I15" s="942"/>
    </row>
    <row r="16" spans="1:9" s="828" customFormat="1" ht="12.75" x14ac:dyDescent="0.2">
      <c r="A16" s="1170"/>
      <c r="B16" s="1174"/>
      <c r="C16" s="1015" t="s">
        <v>508</v>
      </c>
      <c r="D16" s="849" t="s">
        <v>510</v>
      </c>
      <c r="E16" s="833"/>
      <c r="F16" s="839"/>
      <c r="G16" s="933"/>
      <c r="H16" s="841"/>
      <c r="I16" s="942"/>
    </row>
    <row r="17" spans="1:9" s="828" customFormat="1" ht="12.75" x14ac:dyDescent="0.2">
      <c r="A17" s="1170"/>
      <c r="B17" s="830" t="s">
        <v>471</v>
      </c>
      <c r="C17" s="1014" t="s">
        <v>472</v>
      </c>
      <c r="D17" s="849" t="s">
        <v>510</v>
      </c>
      <c r="E17" s="833"/>
      <c r="F17" s="839"/>
      <c r="G17" s="933"/>
      <c r="H17" s="841"/>
      <c r="I17" s="942"/>
    </row>
    <row r="18" spans="1:9" s="828" customFormat="1" ht="12.75" x14ac:dyDescent="0.2">
      <c r="A18" s="1170"/>
      <c r="B18" s="829" t="s">
        <v>473</v>
      </c>
      <c r="C18" s="1008" t="s">
        <v>474</v>
      </c>
      <c r="D18" s="849" t="s">
        <v>510</v>
      </c>
      <c r="E18" s="833"/>
      <c r="F18" s="839"/>
      <c r="G18" s="933"/>
      <c r="H18" s="841"/>
      <c r="I18" s="942"/>
    </row>
    <row r="19" spans="1:9" s="828" customFormat="1" ht="12.75" x14ac:dyDescent="0.2">
      <c r="A19" s="1170"/>
      <c r="B19" s="1172" t="s">
        <v>158</v>
      </c>
      <c r="C19" s="1008" t="s">
        <v>475</v>
      </c>
      <c r="D19" s="849" t="s">
        <v>510</v>
      </c>
      <c r="E19" s="833"/>
      <c r="F19" s="839"/>
      <c r="G19" s="933"/>
      <c r="H19" s="841"/>
      <c r="I19" s="942"/>
    </row>
    <row r="20" spans="1:9" s="828" customFormat="1" ht="13.5" thickBot="1" x14ac:dyDescent="0.25">
      <c r="A20" s="1171"/>
      <c r="B20" s="1185"/>
      <c r="C20" s="1016" t="s">
        <v>476</v>
      </c>
      <c r="D20" s="850" t="s">
        <v>510</v>
      </c>
      <c r="E20" s="835"/>
      <c r="F20" s="840"/>
      <c r="G20" s="934"/>
      <c r="H20" s="843"/>
      <c r="I20" s="943"/>
    </row>
    <row r="21" spans="1:9" s="828" customFormat="1" ht="14.45" customHeight="1" x14ac:dyDescent="0.2">
      <c r="A21" s="1169" t="s">
        <v>506</v>
      </c>
      <c r="B21" s="861" t="s">
        <v>20</v>
      </c>
      <c r="C21" s="1012" t="s">
        <v>481</v>
      </c>
      <c r="D21" s="836"/>
      <c r="E21" s="864" t="s">
        <v>509</v>
      </c>
      <c r="F21" s="839"/>
      <c r="G21" s="935"/>
      <c r="H21" s="875" t="s">
        <v>509</v>
      </c>
      <c r="I21" s="942"/>
    </row>
    <row r="22" spans="1:9" s="828" customFormat="1" ht="12.75" x14ac:dyDescent="0.2">
      <c r="A22" s="1170"/>
      <c r="B22" s="831" t="s">
        <v>458</v>
      </c>
      <c r="C22" s="1008" t="s">
        <v>477</v>
      </c>
      <c r="D22" s="844"/>
      <c r="E22" s="857" t="s">
        <v>509</v>
      </c>
      <c r="F22" s="846"/>
      <c r="G22" s="932"/>
      <c r="H22" s="878" t="s">
        <v>509</v>
      </c>
      <c r="I22" s="941"/>
    </row>
    <row r="23" spans="1:9" s="828" customFormat="1" ht="12.75" x14ac:dyDescent="0.2">
      <c r="A23" s="1170"/>
      <c r="B23" s="1172" t="s">
        <v>197</v>
      </c>
      <c r="C23" s="1007" t="s">
        <v>176</v>
      </c>
      <c r="D23" s="836"/>
      <c r="E23" s="858" t="s">
        <v>514</v>
      </c>
      <c r="F23" s="839"/>
      <c r="G23" s="933"/>
      <c r="H23" s="858" t="s">
        <v>514</v>
      </c>
      <c r="I23" s="942"/>
    </row>
    <row r="24" spans="1:9" s="828" customFormat="1" ht="12.75" x14ac:dyDescent="0.2">
      <c r="A24" s="1170"/>
      <c r="B24" s="1174"/>
      <c r="C24" s="1008" t="s">
        <v>480</v>
      </c>
      <c r="D24" s="836"/>
      <c r="E24" s="858" t="s">
        <v>514</v>
      </c>
      <c r="F24" s="839"/>
      <c r="G24" s="933"/>
      <c r="H24" s="858" t="s">
        <v>514</v>
      </c>
      <c r="I24" s="942"/>
    </row>
    <row r="25" spans="1:9" s="828" customFormat="1" ht="12.75" x14ac:dyDescent="0.2">
      <c r="A25" s="1170"/>
      <c r="B25" s="830" t="s">
        <v>461</v>
      </c>
      <c r="C25" s="1007" t="s">
        <v>478</v>
      </c>
      <c r="D25" s="836"/>
      <c r="E25" s="853" t="s">
        <v>512</v>
      </c>
      <c r="F25" s="839"/>
      <c r="G25" s="933"/>
      <c r="H25" s="853" t="s">
        <v>512</v>
      </c>
      <c r="I25" s="942"/>
    </row>
    <row r="26" spans="1:9" s="828" customFormat="1" ht="12.75" x14ac:dyDescent="0.2">
      <c r="A26" s="1170"/>
      <c r="B26" s="829" t="s">
        <v>464</v>
      </c>
      <c r="C26" s="1008" t="s">
        <v>479</v>
      </c>
      <c r="D26" s="836"/>
      <c r="E26" s="853" t="s">
        <v>512</v>
      </c>
      <c r="F26" s="839"/>
      <c r="G26" s="933"/>
      <c r="H26" s="853" t="s">
        <v>512</v>
      </c>
      <c r="I26" s="942"/>
    </row>
    <row r="27" spans="1:9" s="828" customFormat="1" ht="14.45" customHeight="1" x14ac:dyDescent="0.2">
      <c r="A27" s="1170"/>
      <c r="B27" s="1172" t="s">
        <v>482</v>
      </c>
      <c r="C27" s="1007" t="s">
        <v>237</v>
      </c>
      <c r="D27" s="836"/>
      <c r="E27" s="853" t="s">
        <v>512</v>
      </c>
      <c r="F27" s="839"/>
      <c r="G27" s="933"/>
      <c r="H27" s="853" t="s">
        <v>512</v>
      </c>
      <c r="I27" s="942"/>
    </row>
    <row r="28" spans="1:9" s="828" customFormat="1" ht="12.75" x14ac:dyDescent="0.2">
      <c r="A28" s="1170"/>
      <c r="B28" s="1173"/>
      <c r="C28" s="1007" t="s">
        <v>483</v>
      </c>
      <c r="D28" s="836"/>
      <c r="E28" s="859" t="s">
        <v>515</v>
      </c>
      <c r="F28" s="839"/>
      <c r="G28" s="936"/>
      <c r="H28" s="868" t="s">
        <v>515</v>
      </c>
      <c r="I28" s="942"/>
    </row>
    <row r="29" spans="1:9" s="828" customFormat="1" ht="12.75" x14ac:dyDescent="0.2">
      <c r="A29" s="1170"/>
      <c r="B29" s="1173"/>
      <c r="C29" s="1007" t="s">
        <v>484</v>
      </c>
      <c r="D29" s="836"/>
      <c r="E29" s="860" t="s">
        <v>515</v>
      </c>
      <c r="F29" s="839"/>
      <c r="G29" s="936"/>
      <c r="H29" s="876" t="s">
        <v>515</v>
      </c>
      <c r="I29" s="942"/>
    </row>
    <row r="30" spans="1:9" s="828" customFormat="1" ht="12.75" x14ac:dyDescent="0.2">
      <c r="A30" s="1170"/>
      <c r="B30" s="1174"/>
      <c r="C30" s="1007" t="s">
        <v>485</v>
      </c>
      <c r="D30" s="836"/>
      <c r="E30" s="855" t="s">
        <v>510</v>
      </c>
      <c r="F30" s="839"/>
      <c r="G30" s="933"/>
      <c r="H30" s="855" t="s">
        <v>510</v>
      </c>
      <c r="I30" s="942"/>
    </row>
    <row r="31" spans="1:9" s="828" customFormat="1" ht="12.75" x14ac:dyDescent="0.2">
      <c r="A31" s="1170"/>
      <c r="B31" s="829" t="s">
        <v>67</v>
      </c>
      <c r="C31" s="1007" t="s">
        <v>567</v>
      </c>
      <c r="D31" s="836"/>
      <c r="E31" s="855"/>
      <c r="F31" s="839"/>
      <c r="G31" s="933"/>
      <c r="H31" s="855"/>
      <c r="I31" s="942"/>
    </row>
    <row r="32" spans="1:9" s="828" customFormat="1" ht="12.75" x14ac:dyDescent="0.2">
      <c r="A32" s="1170"/>
      <c r="B32" s="829" t="s">
        <v>67</v>
      </c>
      <c r="C32" s="1007" t="s">
        <v>168</v>
      </c>
      <c r="D32" s="836"/>
      <c r="E32" s="855" t="s">
        <v>510</v>
      </c>
      <c r="F32" s="839"/>
      <c r="G32" s="933"/>
      <c r="H32" s="855" t="s">
        <v>510</v>
      </c>
      <c r="I32" s="942"/>
    </row>
    <row r="33" spans="1:9" s="828" customFormat="1" ht="12.75" x14ac:dyDescent="0.2">
      <c r="A33" s="1170"/>
      <c r="B33" s="829" t="s">
        <v>107</v>
      </c>
      <c r="C33" s="1007" t="s">
        <v>169</v>
      </c>
      <c r="D33" s="836"/>
      <c r="E33" s="852" t="s">
        <v>511</v>
      </c>
      <c r="F33" s="839"/>
      <c r="G33" s="933"/>
      <c r="H33" s="852" t="s">
        <v>511</v>
      </c>
      <c r="I33" s="942"/>
    </row>
    <row r="34" spans="1:9" s="828" customFormat="1" ht="12.75" x14ac:dyDescent="0.2">
      <c r="A34" s="1170"/>
      <c r="B34" s="829" t="s">
        <v>107</v>
      </c>
      <c r="C34" s="1007" t="s">
        <v>570</v>
      </c>
      <c r="D34" s="836"/>
      <c r="E34" s="852"/>
      <c r="F34" s="839"/>
      <c r="G34" s="933"/>
      <c r="H34" s="852"/>
      <c r="I34" s="942"/>
    </row>
    <row r="35" spans="1:9" s="828" customFormat="1" ht="12.75" x14ac:dyDescent="0.2">
      <c r="A35" s="1170"/>
      <c r="B35" s="829" t="s">
        <v>107</v>
      </c>
      <c r="C35" s="1007" t="s">
        <v>571</v>
      </c>
      <c r="D35" s="836"/>
      <c r="E35" s="852"/>
      <c r="F35" s="839"/>
      <c r="G35" s="933"/>
      <c r="H35" s="852"/>
      <c r="I35" s="942"/>
    </row>
    <row r="36" spans="1:9" s="828" customFormat="1" ht="12.75" x14ac:dyDescent="0.2">
      <c r="A36" s="1170"/>
      <c r="B36" s="830" t="s">
        <v>158</v>
      </c>
      <c r="C36" s="1008" t="s">
        <v>487</v>
      </c>
      <c r="D36" s="836"/>
      <c r="E36" s="852" t="s">
        <v>511</v>
      </c>
      <c r="F36" s="839"/>
      <c r="G36" s="933"/>
      <c r="H36" s="852" t="s">
        <v>511</v>
      </c>
      <c r="I36" s="942"/>
    </row>
    <row r="37" spans="1:9" s="828" customFormat="1" ht="12.75" x14ac:dyDescent="0.2">
      <c r="A37" s="1170"/>
      <c r="B37" s="829" t="s">
        <v>77</v>
      </c>
      <c r="C37" s="1009" t="s">
        <v>200</v>
      </c>
      <c r="D37" s="862"/>
      <c r="E37" s="854" t="s">
        <v>513</v>
      </c>
      <c r="F37" s="863"/>
      <c r="G37" s="937"/>
      <c r="H37" s="854" t="s">
        <v>513</v>
      </c>
      <c r="I37" s="944"/>
    </row>
    <row r="38" spans="1:9" s="828" customFormat="1" ht="12.75" x14ac:dyDescent="0.2">
      <c r="A38" s="1170"/>
      <c r="B38" s="829" t="s">
        <v>77</v>
      </c>
      <c r="C38" s="1011" t="s">
        <v>568</v>
      </c>
      <c r="D38" s="862"/>
      <c r="E38" s="854"/>
      <c r="F38" s="863"/>
      <c r="G38" s="937"/>
      <c r="H38" s="854"/>
      <c r="I38" s="944"/>
    </row>
    <row r="39" spans="1:9" s="828" customFormat="1" ht="12.75" x14ac:dyDescent="0.2">
      <c r="A39" s="1170"/>
      <c r="B39" s="829" t="s">
        <v>77</v>
      </c>
      <c r="C39" s="1011" t="s">
        <v>569</v>
      </c>
      <c r="D39" s="862"/>
      <c r="E39" s="854"/>
      <c r="F39" s="863"/>
      <c r="G39" s="937"/>
      <c r="H39" s="854"/>
      <c r="I39" s="944"/>
    </row>
    <row r="40" spans="1:9" s="828" customFormat="1" ht="12.75" x14ac:dyDescent="0.2">
      <c r="A40" s="1170"/>
      <c r="B40" s="829" t="s">
        <v>471</v>
      </c>
      <c r="C40" s="1007" t="s">
        <v>486</v>
      </c>
      <c r="D40" s="862"/>
      <c r="E40" s="854" t="s">
        <v>513</v>
      </c>
      <c r="F40" s="863"/>
      <c r="G40" s="937"/>
      <c r="H40" s="854" t="s">
        <v>513</v>
      </c>
      <c r="I40" s="944"/>
    </row>
    <row r="41" spans="1:9" s="828" customFormat="1" ht="13.5" thickBot="1" x14ac:dyDescent="0.25">
      <c r="A41" s="1171"/>
      <c r="B41" s="848" t="s">
        <v>158</v>
      </c>
      <c r="C41" s="1010" t="s">
        <v>488</v>
      </c>
      <c r="D41" s="838"/>
      <c r="E41" s="856" t="s">
        <v>513</v>
      </c>
      <c r="F41" s="840"/>
      <c r="G41" s="938"/>
      <c r="H41" s="877" t="s">
        <v>513</v>
      </c>
      <c r="I41" s="943"/>
    </row>
    <row r="42" spans="1:9" s="828" customFormat="1" ht="12.75" x14ac:dyDescent="0.2">
      <c r="A42" s="1175" t="s">
        <v>7</v>
      </c>
      <c r="B42" s="957" t="s">
        <v>458</v>
      </c>
      <c r="C42" s="1007" t="s">
        <v>489</v>
      </c>
      <c r="D42" s="844"/>
      <c r="E42" s="869"/>
      <c r="F42" s="879" t="s">
        <v>515</v>
      </c>
      <c r="G42" s="932"/>
      <c r="H42" s="847"/>
      <c r="I42" s="940"/>
    </row>
    <row r="43" spans="1:9" s="828" customFormat="1" ht="12.75" x14ac:dyDescent="0.2">
      <c r="A43" s="1176"/>
      <c r="B43" s="962" t="s">
        <v>458</v>
      </c>
      <c r="C43" s="1017" t="s">
        <v>490</v>
      </c>
      <c r="D43" s="836"/>
      <c r="E43" s="870"/>
      <c r="F43" s="880" t="s">
        <v>515</v>
      </c>
      <c r="G43" s="933"/>
      <c r="H43" s="841"/>
      <c r="I43" s="942"/>
    </row>
    <row r="44" spans="1:9" s="828" customFormat="1" ht="12.75" x14ac:dyDescent="0.2">
      <c r="A44" s="1176"/>
      <c r="B44" s="960" t="s">
        <v>461</v>
      </c>
      <c r="C44" s="1007" t="s">
        <v>491</v>
      </c>
      <c r="D44" s="836"/>
      <c r="E44" s="870"/>
      <c r="F44" s="880" t="s">
        <v>515</v>
      </c>
      <c r="G44" s="933"/>
      <c r="H44" s="841"/>
      <c r="I44" s="942"/>
    </row>
    <row r="45" spans="1:9" s="828" customFormat="1" ht="12.75" x14ac:dyDescent="0.2">
      <c r="A45" s="1176"/>
      <c r="B45" s="829" t="s">
        <v>464</v>
      </c>
      <c r="C45" s="1007" t="s">
        <v>492</v>
      </c>
      <c r="D45" s="836"/>
      <c r="E45" s="870"/>
      <c r="F45" s="880" t="s">
        <v>515</v>
      </c>
      <c r="G45" s="933"/>
      <c r="H45" s="841"/>
      <c r="I45" s="942"/>
    </row>
    <row r="46" spans="1:9" s="828" customFormat="1" ht="12.75" x14ac:dyDescent="0.2">
      <c r="A46" s="1176"/>
      <c r="B46" s="829" t="s">
        <v>464</v>
      </c>
      <c r="C46" s="1007" t="s">
        <v>572</v>
      </c>
      <c r="D46" s="836"/>
      <c r="E46" s="870"/>
      <c r="F46" s="880"/>
      <c r="G46" s="933"/>
      <c r="H46" s="841"/>
      <c r="I46" s="942"/>
    </row>
    <row r="47" spans="1:9" s="828" customFormat="1" ht="12.75" x14ac:dyDescent="0.2">
      <c r="A47" s="1176"/>
      <c r="B47" s="829" t="s">
        <v>482</v>
      </c>
      <c r="C47" s="1008" t="s">
        <v>496</v>
      </c>
      <c r="D47" s="836"/>
      <c r="E47" s="870"/>
      <c r="F47" s="881" t="s">
        <v>515</v>
      </c>
      <c r="G47" s="933"/>
      <c r="H47" s="841"/>
      <c r="I47" s="942"/>
    </row>
    <row r="48" spans="1:9" s="832" customFormat="1" ht="12.75" x14ac:dyDescent="0.2">
      <c r="A48" s="1176"/>
      <c r="B48" s="961" t="s">
        <v>197</v>
      </c>
      <c r="C48" s="1007" t="s">
        <v>493</v>
      </c>
      <c r="D48" s="837"/>
      <c r="E48" s="834"/>
      <c r="F48" s="882" t="s">
        <v>514</v>
      </c>
      <c r="G48" s="939"/>
      <c r="H48" s="842"/>
      <c r="I48" s="945"/>
    </row>
    <row r="49" spans="1:10" s="828" customFormat="1" ht="12.75" x14ac:dyDescent="0.2">
      <c r="A49" s="1176"/>
      <c r="B49" s="961" t="s">
        <v>197</v>
      </c>
      <c r="C49" s="1008" t="s">
        <v>494</v>
      </c>
      <c r="D49" s="836"/>
      <c r="E49" s="833"/>
      <c r="F49" s="882" t="s">
        <v>514</v>
      </c>
      <c r="G49" s="933"/>
      <c r="H49" s="841"/>
      <c r="I49" s="942"/>
    </row>
    <row r="50" spans="1:10" s="828" customFormat="1" ht="12.75" x14ac:dyDescent="0.2">
      <c r="A50" s="1176"/>
      <c r="B50" s="958" t="s">
        <v>158</v>
      </c>
      <c r="C50" s="1008" t="s">
        <v>505</v>
      </c>
      <c r="D50" s="836"/>
      <c r="E50" s="833"/>
      <c r="F50" s="882" t="s">
        <v>514</v>
      </c>
      <c r="G50" s="933"/>
      <c r="H50" s="841"/>
      <c r="I50" s="942"/>
    </row>
    <row r="51" spans="1:10" s="828" customFormat="1" ht="12.75" x14ac:dyDescent="0.2">
      <c r="A51" s="1176"/>
      <c r="B51" s="829" t="s">
        <v>67</v>
      </c>
      <c r="C51" s="1018" t="s">
        <v>497</v>
      </c>
      <c r="D51" s="836"/>
      <c r="E51" s="833"/>
      <c r="F51" s="882" t="s">
        <v>514</v>
      </c>
      <c r="G51" s="933"/>
      <c r="H51" s="841"/>
      <c r="I51" s="942"/>
    </row>
    <row r="52" spans="1:10" s="828" customFormat="1" ht="12.75" x14ac:dyDescent="0.2">
      <c r="A52" s="1176"/>
      <c r="B52" s="829" t="s">
        <v>72</v>
      </c>
      <c r="C52" s="1007" t="s">
        <v>498</v>
      </c>
      <c r="D52" s="836"/>
      <c r="E52" s="833"/>
      <c r="F52" s="882" t="s">
        <v>514</v>
      </c>
      <c r="G52" s="933"/>
      <c r="H52" s="841"/>
      <c r="I52" s="942"/>
    </row>
    <row r="53" spans="1:10" s="828" customFormat="1" ht="12.75" x14ac:dyDescent="0.2">
      <c r="A53" s="1176"/>
      <c r="B53" s="829" t="s">
        <v>74</v>
      </c>
      <c r="C53" s="1019" t="s">
        <v>501</v>
      </c>
      <c r="D53" s="836"/>
      <c r="E53" s="833"/>
      <c r="F53" s="882" t="s">
        <v>514</v>
      </c>
      <c r="G53" s="933"/>
      <c r="H53" s="871"/>
      <c r="I53" s="942"/>
    </row>
    <row r="54" spans="1:10" s="828" customFormat="1" ht="12.75" x14ac:dyDescent="0.2">
      <c r="A54" s="1176"/>
      <c r="B54" s="829" t="s">
        <v>499</v>
      </c>
      <c r="C54" s="1007" t="s">
        <v>500</v>
      </c>
      <c r="D54" s="836"/>
      <c r="E54" s="833"/>
      <c r="F54" s="883" t="s">
        <v>511</v>
      </c>
      <c r="G54" s="933"/>
      <c r="H54" s="852" t="s">
        <v>511</v>
      </c>
      <c r="I54" s="942"/>
    </row>
    <row r="55" spans="1:10" s="828" customFormat="1" ht="12.75" x14ac:dyDescent="0.2">
      <c r="A55" s="1176"/>
      <c r="B55" s="829" t="s">
        <v>77</v>
      </c>
      <c r="C55" s="1015" t="s">
        <v>502</v>
      </c>
      <c r="D55" s="836"/>
      <c r="E55" s="833"/>
      <c r="F55" s="883" t="s">
        <v>511</v>
      </c>
      <c r="G55" s="933"/>
      <c r="H55" s="852" t="s">
        <v>511</v>
      </c>
      <c r="I55" s="942"/>
    </row>
    <row r="56" spans="1:10" s="828" customFormat="1" ht="12.75" x14ac:dyDescent="0.2">
      <c r="A56" s="1176"/>
      <c r="B56" s="829" t="s">
        <v>471</v>
      </c>
      <c r="C56" s="1015" t="s">
        <v>503</v>
      </c>
      <c r="D56" s="836"/>
      <c r="E56" s="833"/>
      <c r="F56" s="883" t="s">
        <v>511</v>
      </c>
      <c r="G56" s="933"/>
      <c r="H56" s="852" t="s">
        <v>511</v>
      </c>
      <c r="I56" s="942"/>
    </row>
    <row r="57" spans="1:10" s="828" customFormat="1" ht="12.75" x14ac:dyDescent="0.2">
      <c r="A57" s="1176"/>
      <c r="B57" s="829" t="s">
        <v>9</v>
      </c>
      <c r="C57" s="1015" t="s">
        <v>573</v>
      </c>
      <c r="D57" s="836"/>
      <c r="E57" s="833"/>
      <c r="F57" s="883"/>
      <c r="G57" s="933"/>
      <c r="H57" s="852"/>
      <c r="I57" s="942"/>
    </row>
    <row r="58" spans="1:10" s="828" customFormat="1" ht="12.75" x14ac:dyDescent="0.2">
      <c r="A58" s="1176"/>
      <c r="B58" s="829" t="s">
        <v>473</v>
      </c>
      <c r="C58" s="1015" t="s">
        <v>504</v>
      </c>
      <c r="D58" s="836"/>
      <c r="E58" s="833"/>
      <c r="F58" s="883" t="s">
        <v>511</v>
      </c>
      <c r="G58" s="933"/>
      <c r="H58" s="852" t="s">
        <v>511</v>
      </c>
      <c r="I58" s="942"/>
    </row>
    <row r="59" spans="1:10" s="828" customFormat="1" ht="13.5" thickBot="1" x14ac:dyDescent="0.25">
      <c r="A59" s="1177"/>
      <c r="B59" s="959" t="s">
        <v>20</v>
      </c>
      <c r="C59" s="1020" t="s">
        <v>495</v>
      </c>
      <c r="D59" s="838"/>
      <c r="E59" s="835"/>
      <c r="F59" s="884" t="s">
        <v>511</v>
      </c>
      <c r="G59" s="938"/>
      <c r="H59" s="873" t="s">
        <v>511</v>
      </c>
      <c r="I59" s="943"/>
      <c r="J59" s="874"/>
    </row>
    <row r="60" spans="1:10" x14ac:dyDescent="0.25">
      <c r="F60" s="872"/>
    </row>
  </sheetData>
  <mergeCells count="16">
    <mergeCell ref="A2:I2"/>
    <mergeCell ref="A21:A41"/>
    <mergeCell ref="B27:B30"/>
    <mergeCell ref="B23:B24"/>
    <mergeCell ref="A42:A59"/>
    <mergeCell ref="E4:F4"/>
    <mergeCell ref="G4:H4"/>
    <mergeCell ref="A4:A5"/>
    <mergeCell ref="B4:B5"/>
    <mergeCell ref="C4:C5"/>
    <mergeCell ref="A6:A20"/>
    <mergeCell ref="B6:B7"/>
    <mergeCell ref="B8:B9"/>
    <mergeCell ref="B11:B12"/>
    <mergeCell ref="B15:B16"/>
    <mergeCell ref="B19:B20"/>
  </mergeCells>
  <pageMargins left="0.7" right="0.7" top="0.75" bottom="0.75" header="0.3" footer="0.3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Количество</vt:lpstr>
      <vt:lpstr>Прикрепление</vt:lpstr>
      <vt:lpstr>Работники ППЭ</vt:lpstr>
      <vt:lpstr>Привлеченные спец. ОКТ</vt:lpstr>
      <vt:lpstr>Привлеченные спец. ЛЕН</vt:lpstr>
      <vt:lpstr>Привлеченные спец. ПЕРВ</vt:lpstr>
      <vt:lpstr>Прикрепление!Заголовки_для_печати</vt:lpstr>
      <vt:lpstr>Количество!Область_печати</vt:lpstr>
      <vt:lpstr>Прикрепление!Область_печати</vt:lpstr>
      <vt:lpstr>'Работники ППЭ'!Область_печати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Елена</cp:lastModifiedBy>
  <cp:lastPrinted>2023-05-18T08:21:11Z</cp:lastPrinted>
  <dcterms:created xsi:type="dcterms:W3CDTF">2016-12-26T10:15:15Z</dcterms:created>
  <dcterms:modified xsi:type="dcterms:W3CDTF">2023-05-18T08:21:27Z</dcterms:modified>
</cp:coreProperties>
</file>